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80" windowHeight="7335" tabRatio="634" activeTab="12"/>
  </bookViews>
  <sheets>
    <sheet name="1057" sheetId="1" r:id="rId1"/>
    <sheet name="1157" sheetId="2" r:id="rId2"/>
    <sheet name="1257" sheetId="3" r:id="rId3"/>
    <sheet name="0158" sheetId="4" r:id="rId4"/>
    <sheet name="0258" sheetId="5" r:id="rId5"/>
    <sheet name="0358" sheetId="6" r:id="rId6"/>
    <sheet name="0458" sheetId="7" r:id="rId7"/>
    <sheet name="0558" sheetId="8" r:id="rId8"/>
    <sheet name="0658" sheetId="9" r:id="rId9"/>
    <sheet name="0758" sheetId="10" r:id="rId10"/>
    <sheet name="0858" sheetId="11" r:id="rId11"/>
    <sheet name="0958" sheetId="12" r:id="rId12"/>
    <sheet name="total" sheetId="13" r:id="rId13"/>
    <sheet name="average" sheetId="14" r:id="rId14"/>
  </sheets>
  <definedNames/>
  <calcPr fullCalcOnLoad="1"/>
</workbook>
</file>

<file path=xl/sharedStrings.xml><?xml version="1.0" encoding="utf-8"?>
<sst xmlns="http://schemas.openxmlformats.org/spreadsheetml/2006/main" count="1124" uniqueCount="129">
  <si>
    <t>op_visit</t>
  </si>
  <si>
    <t>visit</t>
  </si>
  <si>
    <t>ratio</t>
  </si>
  <si>
    <t>pcucode</t>
  </si>
  <si>
    <t>hosname</t>
  </si>
  <si>
    <t>pcu</t>
  </si>
  <si>
    <t>hos</t>
  </si>
  <si>
    <t>10015</t>
  </si>
  <si>
    <t>ยะลา บ้านยะลา หมู่ที่ 01,สอ.</t>
  </si>
  <si>
    <t>10016</t>
  </si>
  <si>
    <t>บุดี บ้านบุดี หมู่ที่ 01,สอ.</t>
  </si>
  <si>
    <t>10017</t>
  </si>
  <si>
    <t>บุดี บ้านปารามีแต หมู่ที่ 07,สอ.</t>
  </si>
  <si>
    <t>10018</t>
  </si>
  <si>
    <t>ยุโป บ้านยุโป หมู่ที่ 01,สอ.</t>
  </si>
  <si>
    <t>10019</t>
  </si>
  <si>
    <t>ยุโป บ้านทุ่งยามู หมู่ที่ 04,สอ.</t>
  </si>
  <si>
    <t>10020</t>
  </si>
  <si>
    <t>ลิดล บ้านลิดล หมู่ที่ 01,สอ.</t>
  </si>
  <si>
    <t>10021</t>
  </si>
  <si>
    <t>ท่าสาป บ้านท่าสาป หมู่ที่ 01,สอ.</t>
  </si>
  <si>
    <t>10022</t>
  </si>
  <si>
    <t>ลำใหม่ บ้านลำใหม่ หมู่ที่ 01,สอ.</t>
  </si>
  <si>
    <t>10023</t>
  </si>
  <si>
    <t>หน้าถ้ำ บ้านหน้าถ้ำ หมู่ที่ 01,สอ.</t>
  </si>
  <si>
    <t>10024</t>
  </si>
  <si>
    <t>ลำพระยา บ้านทำเนียบ หมู่ที่ 04,สอ.</t>
  </si>
  <si>
    <t>10025</t>
  </si>
  <si>
    <t>เปาะเส้ง บ้านเนียง หมู่ที่ 04,สอ.</t>
  </si>
  <si>
    <t>10026</t>
  </si>
  <si>
    <t>พร่อน บ้านตาสา หมู่ที่ 03,สอ.</t>
  </si>
  <si>
    <t>10027</t>
  </si>
  <si>
    <t>บันนังสาเรง บ้านบันนังบูโย หมู่ที่ 02,สอ.</t>
  </si>
  <si>
    <t>10028</t>
  </si>
  <si>
    <t>สะเตงนอก บ้านตะโละกือบง หมู่ที่ 06,สอ.</t>
  </si>
  <si>
    <t>10029</t>
  </si>
  <si>
    <t>ตาเซะ บ้านวังกระ หมู่ที่ 04,สอ.</t>
  </si>
  <si>
    <t>10030</t>
  </si>
  <si>
    <t>ตาเซะ บ้านทุ่งยอ หมู่ที่ 05,สอ.</t>
  </si>
  <si>
    <t>10684</t>
  </si>
  <si>
    <t>ยะลา,โรงพยาบาล</t>
  </si>
  <si>
    <t>14108</t>
  </si>
  <si>
    <t>สะเตงนอก บ้านบาโงยบาแด หมู่ที่ 03,สอ.</t>
  </si>
  <si>
    <t>15226</t>
  </si>
  <si>
    <t>ศูนย์สุขภาพชุมชนบ้านสะเตง,</t>
  </si>
  <si>
    <t>15227</t>
  </si>
  <si>
    <t>ศูนย์สุขภาพชุมชนตลาดเก่า,</t>
  </si>
  <si>
    <t>24017</t>
  </si>
  <si>
    <t>ศูนย์บริการสาธารณสุข 3 เทศบาลนครยะลา</t>
  </si>
  <si>
    <t>24018</t>
  </si>
  <si>
    <t>ศูนย์บริการสาธารณสุข 4 เทศบาลนครยะลา</t>
  </si>
  <si>
    <t>24705</t>
  </si>
  <si>
    <t>ศูนย์บริการสาธารณสุข 1 เทศบาลนครยะลา</t>
  </si>
  <si>
    <t>77684</t>
  </si>
  <si>
    <t>หน่วยบริการปฐมภูมินิบงบารู</t>
  </si>
  <si>
    <t>99745</t>
  </si>
  <si>
    <t>ศูนย์สุขภาพชุมชนเวชกรรม</t>
  </si>
  <si>
    <t>รวมเขตเทศบาล5pcuไม่รวมPCUเวชกรรมสังคม</t>
  </si>
  <si>
    <t>รวมสสอ.เมือง</t>
  </si>
  <si>
    <t>รวมอ.เมือง cupyala</t>
  </si>
  <si>
    <t>a</t>
  </si>
  <si>
    <t>b</t>
  </si>
  <si>
    <t>c</t>
  </si>
  <si>
    <t>เฉลี่ยทั้งปี</t>
  </si>
  <si>
    <t>สัดส่วนเดือน 10 2557</t>
  </si>
  <si>
    <t>รวมเขตเทศบาล5pcuไม่รวมPCUเวชกรรม</t>
  </si>
  <si>
    <t>สัดส่วนปี2558</t>
  </si>
  <si>
    <t>สัดส่วนเดือน 11 2557</t>
  </si>
  <si>
    <t>สัดส่วนเดือน 12 2557</t>
  </si>
  <si>
    <t>สัดส่วนเดือน 01 2558</t>
  </si>
  <si>
    <t>สัดส่วนเดือน 02 2558</t>
  </si>
  <si>
    <t>สัดส่วนเดือน 03 2558</t>
  </si>
  <si>
    <t>สัดส่วนเดือน 04 2558</t>
  </si>
  <si>
    <t>สัดส่วน OP VISIT เดือน 05 2558</t>
  </si>
  <si>
    <t>สัดส่วน OP VISIT เดือน 06 2558</t>
  </si>
  <si>
    <t>สัดส่วน OP VISIT เดือน 07 2558</t>
  </si>
  <si>
    <t>สัดส่วน OP VISIT เดือน 08 2558</t>
  </si>
  <si>
    <t>สัดส่วน OP VISIT เดือน 09 2558</t>
  </si>
  <si>
    <t>สัดส่วน OP VISIT 58</t>
  </si>
  <si>
    <t>สัดส่วนการใช้บริการที่หน่วยบริการปฐมภูมิต่อการใช้บริการที่รพ.</t>
  </si>
  <si>
    <t>A</t>
  </si>
  <si>
    <t xml:space="preserve"> =จำนวนครั้งของปชก.ในเขตรับผิดชอบที่ใช้บริการที่หน่วยบริการปฐมภูมิ</t>
  </si>
  <si>
    <t xml:space="preserve"> =จำนวนครั้งของปชก.ในเขตรับผิดชอบที่ใช้บริการที่โรงพยาบาล</t>
  </si>
  <si>
    <t>B</t>
  </si>
  <si>
    <t>คะแนน</t>
  </si>
  <si>
    <t>รวมทั้ง การให้รหัส Z ที่เป็น OP</t>
  </si>
  <si>
    <t>Zที่เป็นOP คือ Z03-Z04  Z08-Z09 Z40-Z51 Z54  Z93 Z94 และZ95-Z97</t>
  </si>
  <si>
    <t>สัดส่วน</t>
  </si>
  <si>
    <t>การกำหนดช่วงค่าคะแนน</t>
  </si>
  <si>
    <t>ไม่มีผลงาน = 0 คะแนน</t>
  </si>
  <si>
    <t>น้อยกว่า 0.97 =  1 คะแนน</t>
  </si>
  <si>
    <t>ตั้งแต่ 0.97 ถึง น้อยกว่า 1.15 = 2 คะแนน</t>
  </si>
  <si>
    <t>ตั้งแต่ 1.15 ถึง น้อยกว่า 1.33 = 3 คะแนน</t>
  </si>
  <si>
    <t>ตั้งแต่ 1.33 ถึง น้อยกว่า 1.51 = 4 คะแนน</t>
  </si>
  <si>
    <t>ตั้งแต่ 1.51 ขึ้นไป = 5 คะแนน</t>
  </si>
  <si>
    <t>ประมวลผลจากข้อมูลการวินิจฉัยโรคที่ไม่ใช่รหัส Z ทั้งหมด</t>
  </si>
  <si>
    <t xml:space="preserve"> =A/B</t>
  </si>
  <si>
    <t>A: op_visit</t>
  </si>
  <si>
    <t>B:visit</t>
  </si>
  <si>
    <t>รอบเดือนนี้จะประมวลตามนิยามที่สปสช.กำหนดมาค่ะ</t>
  </si>
  <si>
    <t>จะเห็นว่าข้อมูลของผู้รับบริการของศสม.เทศบาล</t>
  </si>
  <si>
    <t>โดยประมวลจาก ฐานข้อมูล 43 แฟ้ม</t>
  </si>
  <si>
    <t>จะน้อยลง เนื่องจากการประมวลครั้งนี้ประมวลเฉพาะคนในเขตที่มารับบริการ</t>
  </si>
  <si>
    <t>สำหรับการประมวลผลข้อมูลผู้มารับบริการในเขตพท.รับผิดชอบ</t>
  </si>
  <si>
    <t>ที่ศสม.เท่านั้น แต่ถ้านับจำนวนบริการ OP ทั้งหมดที่มาศสม. = 525 ราย</t>
  </si>
  <si>
    <t>ศูนย์สุขภาพชุมชนเวชกรรม( no opd)</t>
  </si>
  <si>
    <t>จาก ข้อมูลจะเห็นว่าสัดส่วนผู้มารับบริการที่ รพ.สต.สะเตงนอก</t>
  </si>
  <si>
    <t>และรพ.สต.บาโงยบาแด จะเท่ากับ0.75-0.90 เนื่องจากเป็น</t>
  </si>
  <si>
    <t xml:space="preserve">พื้นที่รอยต่อเขตเมืองและเขตชนบท </t>
  </si>
  <si>
    <t>รวมทั้งศสม.ทั้ง 5 ซึ่งเป็นพื้นที่ในเขตเทศบาล ค่านิยมของ</t>
  </si>
  <si>
    <t>ผู้รับบริการต้องการมาพบแพทย์ที่รพ.มากกว่า แม้จะมีการ</t>
  </si>
  <si>
    <t>ออกไปให้บริการของแพทย์ที่ศสม.บางวัน แต่ก็ไม่สามารถ</t>
  </si>
  <si>
    <t>ทำให้ประชาชนในเขตเทศบาลมารับบริการที่ศสม.เพิ่มขึ้นได้</t>
  </si>
  <si>
    <t>ตามเกณฑ์ที่สปสช.กำหนดคือ 1.51</t>
  </si>
  <si>
    <t>ทำได้แค่เพียง 0.44-0.90 เท่านั้น</t>
  </si>
  <si>
    <t>สรุปว่าการลดความแออัดในรพ.ยังคงไม่ได้ผล</t>
  </si>
  <si>
    <t>แต่ก็มีทางที่สามารถทำได้คือการลงให้บริการผู้ป่วยที่บ้านแทน</t>
  </si>
  <si>
    <t>ก็จะทำให้สามารถเพิ่มปริมาณการให้บริการได้ ดังเช่นที่ศสม.เวชกรรม</t>
  </si>
  <si>
    <t>สำหรับเดือนเมษายน 2558  เป็นเดือนที่มีวันหยุดราชการมาก จึงเห็นได้ว่า</t>
  </si>
  <si>
    <t>จำนวนผู้มารับบริการในศสม.และในโรงพยาบาลลดน้อยลงมากกว่าดือนที่ผ่านมา</t>
  </si>
  <si>
    <t>และเมื่อนำมาคิดคำนวณสัดส่วนผู้รับบริการระหว่างรพ.สต./ศสม.และโรงพยาบาล</t>
  </si>
  <si>
    <t>จึงพบว่าสัดส่วนผู้มารับบริการในรพ.และรพ.สต./ศสม. อยู่ในร้อยละที่ใกล้เคียงกัน</t>
  </si>
  <si>
    <t>ดังนั้น คะแนนสัดส่วน= 0.97 สำหรับเดือนนี้ จึงได้คะแนนเท่ากับ 1 คะแนน</t>
  </si>
  <si>
    <t>จากข้อมูลสัดส่วนจะเห็นว่า ศสม.ทั้ง 6 แห่ง และรพ.สต.สะเตงนอก และบาโงยบาแด</t>
  </si>
  <si>
    <t>มีสัดส่วนผู้มารับบริการที่รพ.สต.ไม่ถึงเกณฑ์ที่กำหนด</t>
  </si>
  <si>
    <t>ได้ค่าคะแนนเท่ากับ 1 คะแนน</t>
  </si>
  <si>
    <t>เนื่องจากเป็นสถานบริการที่ติดเขตเมือง ผู้รับบริการนิยมไปรับ</t>
  </si>
  <si>
    <t>บริการที่โรงพยาบาลยะลาเป็นส่วนใหญ่</t>
  </si>
  <si>
    <t>จากข้อมูลสัดส่วนจะเห็นว่า ศสม.ทั้ง 5 แห่ง ยกเว้น ศสม.เทศบาล และรพ.สต.สะเตงนอก และบาโงยบาแด</t>
  </si>
</sst>
</file>

<file path=xl/styles.xml><?xml version="1.0" encoding="utf-8"?>
<styleSheet xmlns="http://schemas.openxmlformats.org/spreadsheetml/2006/main">
  <numFmts count="37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"/>
    <numFmt numFmtId="207" formatCode="0.0000"/>
    <numFmt numFmtId="208" formatCode="0.0000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Tahoma"/>
      <family val="2"/>
    </font>
    <font>
      <sz val="11"/>
      <color indexed="55"/>
      <name val="Tahoma"/>
      <family val="2"/>
    </font>
    <font>
      <sz val="7.35"/>
      <color indexed="8"/>
      <name val="Arial"/>
      <family val="0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5.5"/>
      <color indexed="8"/>
      <name val="Arial"/>
      <family val="0"/>
    </font>
    <font>
      <b/>
      <sz val="14.75"/>
      <color indexed="8"/>
      <name val="Arial"/>
      <family val="0"/>
    </font>
    <font>
      <sz val="10.5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3" fillId="0" borderId="6" applyNumberFormat="0" applyFill="0" applyAlignment="0" applyProtection="0"/>
    <xf numFmtId="0" fontId="44" fillId="37" borderId="0" applyNumberFormat="0" applyBorder="0" applyAlignment="0" applyProtection="0"/>
    <xf numFmtId="0" fontId="2" fillId="0" borderId="0">
      <alignment/>
      <protection/>
    </xf>
    <xf numFmtId="0" fontId="1" fillId="38" borderId="7" applyNumberFormat="0" applyFont="0" applyAlignment="0" applyProtection="0"/>
    <xf numFmtId="0" fontId="45" fillId="33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8" fillId="39" borderId="10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40" borderId="11" applyNumberFormat="0" applyAlignment="0" applyProtection="0"/>
    <xf numFmtId="0" fontId="16" fillId="0" borderId="12" applyNumberFormat="0" applyFill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9" borderId="10" applyNumberFormat="0" applyAlignment="0" applyProtection="0"/>
    <xf numFmtId="0" fontId="17" fillId="41" borderId="0" applyNumberFormat="0" applyBorder="0" applyAlignment="0" applyProtection="0"/>
    <xf numFmtId="0" fontId="5" fillId="0" borderId="13" applyNumberFormat="0" applyFill="0" applyAlignment="0" applyProtection="0"/>
    <xf numFmtId="0" fontId="7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18" fillId="39" borderId="14" applyNumberFormat="0" applyAlignment="0" applyProtection="0"/>
    <xf numFmtId="0" fontId="1" fillId="46" borderId="15" applyNumberFormat="0" applyFont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3" fillId="47" borderId="19" xfId="92" applyFont="1" applyFill="1" applyBorder="1" applyAlignment="1">
      <alignment horizontal="center"/>
      <protection/>
    </xf>
    <xf numFmtId="0" fontId="3" fillId="47" borderId="20" xfId="89" applyFont="1" applyFill="1" applyBorder="1" applyAlignment="1">
      <alignment horizontal="center"/>
      <protection/>
    </xf>
    <xf numFmtId="0" fontId="3" fillId="47" borderId="20" xfId="92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3" fillId="0" borderId="20" xfId="89" applyFont="1" applyFill="1" applyBorder="1" applyAlignment="1">
      <alignment wrapText="1"/>
      <protection/>
    </xf>
    <xf numFmtId="2" fontId="0" fillId="0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48" borderId="20" xfId="0" applyNumberFormat="1" applyFill="1" applyBorder="1" applyAlignment="1">
      <alignment/>
    </xf>
    <xf numFmtId="0" fontId="3" fillId="49" borderId="15" xfId="91" applyFont="1" applyFill="1" applyBorder="1" applyAlignment="1">
      <alignment wrapText="1"/>
      <protection/>
    </xf>
    <xf numFmtId="0" fontId="0" fillId="50" borderId="20" xfId="0" applyFill="1" applyBorder="1" applyAlignment="1">
      <alignment/>
    </xf>
    <xf numFmtId="2" fontId="0" fillId="50" borderId="20" xfId="0" applyNumberFormat="1" applyFill="1" applyBorder="1" applyAlignment="1">
      <alignment/>
    </xf>
    <xf numFmtId="0" fontId="0" fillId="48" borderId="20" xfId="0" applyFill="1" applyBorder="1" applyAlignment="1">
      <alignment/>
    </xf>
    <xf numFmtId="0" fontId="3" fillId="48" borderId="20" xfId="89" applyFont="1" applyFill="1" applyBorder="1" applyAlignment="1">
      <alignment horizontal="right" wrapText="1"/>
      <protection/>
    </xf>
    <xf numFmtId="0" fontId="0" fillId="4" borderId="20" xfId="0" applyFill="1" applyBorder="1" applyAlignment="1">
      <alignment/>
    </xf>
    <xf numFmtId="0" fontId="3" fillId="4" borderId="20" xfId="89" applyFont="1" applyFill="1" applyBorder="1" applyAlignment="1">
      <alignment horizontal="right" wrapText="1"/>
      <protection/>
    </xf>
    <xf numFmtId="2" fontId="0" fillId="4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0" fontId="3" fillId="0" borderId="21" xfId="89" applyFont="1" applyFill="1" applyBorder="1" applyAlignment="1">
      <alignment wrapText="1"/>
      <protection/>
    </xf>
    <xf numFmtId="0" fontId="3" fillId="49" borderId="22" xfId="91" applyFont="1" applyFill="1" applyBorder="1" applyAlignment="1">
      <alignment wrapText="1"/>
      <protection/>
    </xf>
    <xf numFmtId="0" fontId="3" fillId="48" borderId="21" xfId="89" applyFont="1" applyFill="1" applyBorder="1" applyAlignment="1">
      <alignment horizontal="right" wrapText="1"/>
      <protection/>
    </xf>
    <xf numFmtId="0" fontId="3" fillId="4" borderId="21" xfId="89" applyFont="1" applyFill="1" applyBorder="1" applyAlignment="1">
      <alignment horizontal="right" wrapText="1"/>
      <protection/>
    </xf>
    <xf numFmtId="2" fontId="5" fillId="50" borderId="20" xfId="0" applyNumberFormat="1" applyFont="1" applyFill="1" applyBorder="1" applyAlignment="1">
      <alignment/>
    </xf>
    <xf numFmtId="0" fontId="3" fillId="47" borderId="23" xfId="92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5" fillId="48" borderId="20" xfId="0" applyNumberFormat="1" applyFont="1" applyFill="1" applyBorder="1" applyAlignment="1">
      <alignment/>
    </xf>
    <xf numFmtId="0" fontId="21" fillId="0" borderId="20" xfId="90" applyFont="1" applyFill="1" applyBorder="1" applyAlignment="1">
      <alignment horizontal="right" wrapText="1"/>
      <protection/>
    </xf>
    <xf numFmtId="0" fontId="3" fillId="0" borderId="15" xfId="91" applyFont="1" applyFill="1" applyBorder="1" applyAlignment="1">
      <alignment wrapText="1"/>
      <protection/>
    </xf>
    <xf numFmtId="0" fontId="0" fillId="0" borderId="20" xfId="0" applyFill="1" applyBorder="1" applyAlignment="1">
      <alignment/>
    </xf>
    <xf numFmtId="0" fontId="3" fillId="0" borderId="20" xfId="89" applyFont="1" applyFill="1" applyBorder="1" applyAlignment="1">
      <alignment horizontal="right" wrapText="1"/>
      <protection/>
    </xf>
    <xf numFmtId="0" fontId="22" fillId="0" borderId="0" xfId="92" applyFont="1" applyFill="1" applyBorder="1" applyAlignment="1">
      <alignment horizontal="left"/>
      <protection/>
    </xf>
    <xf numFmtId="0" fontId="0" fillId="48" borderId="0" xfId="0" applyFill="1" applyAlignment="1">
      <alignment/>
    </xf>
    <xf numFmtId="0" fontId="23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3" borderId="0" xfId="0" applyFill="1" applyAlignment="1">
      <alignment/>
    </xf>
    <xf numFmtId="0" fontId="24" fillId="0" borderId="0" xfId="0" applyFont="1" applyFill="1" applyAlignment="1">
      <alignment/>
    </xf>
    <xf numFmtId="0" fontId="3" fillId="48" borderId="20" xfId="89" applyFont="1" applyFill="1" applyBorder="1" applyAlignment="1">
      <alignment horizontal="left" wrapText="1"/>
      <protection/>
    </xf>
    <xf numFmtId="0" fontId="3" fillId="47" borderId="0" xfId="92" applyFont="1" applyFill="1" applyBorder="1" applyAlignment="1">
      <alignment horizontal="center"/>
      <protection/>
    </xf>
    <xf numFmtId="2" fontId="0" fillId="51" borderId="20" xfId="0" applyNumberFormat="1" applyFill="1" applyBorder="1" applyAlignment="1">
      <alignment/>
    </xf>
    <xf numFmtId="2" fontId="48" fillId="51" borderId="20" xfId="0" applyNumberFormat="1" applyFont="1" applyFill="1" applyBorder="1" applyAlignment="1">
      <alignment/>
    </xf>
    <xf numFmtId="0" fontId="0" fillId="52" borderId="0" xfId="0" applyFill="1" applyAlignment="1">
      <alignment/>
    </xf>
    <xf numFmtId="0" fontId="47" fillId="48" borderId="20" xfId="0" applyFont="1" applyFill="1" applyBorder="1" applyAlignment="1">
      <alignment/>
    </xf>
    <xf numFmtId="0" fontId="22" fillId="48" borderId="20" xfId="89" applyFont="1" applyFill="1" applyBorder="1" applyAlignment="1">
      <alignment horizontal="right" wrapText="1"/>
      <protection/>
    </xf>
    <xf numFmtId="2" fontId="47" fillId="0" borderId="20" xfId="0" applyNumberFormat="1" applyFont="1" applyBorder="1" applyAlignment="1">
      <alignment/>
    </xf>
    <xf numFmtId="2" fontId="47" fillId="51" borderId="20" xfId="0" applyNumberFormat="1" applyFont="1" applyFill="1" applyBorder="1" applyAlignment="1">
      <alignment/>
    </xf>
    <xf numFmtId="0" fontId="47" fillId="4" borderId="20" xfId="0" applyFont="1" applyFill="1" applyBorder="1" applyAlignment="1">
      <alignment/>
    </xf>
    <xf numFmtId="0" fontId="22" fillId="4" borderId="20" xfId="89" applyFont="1" applyFill="1" applyBorder="1" applyAlignment="1">
      <alignment horizontal="right" wrapText="1"/>
      <protection/>
    </xf>
    <xf numFmtId="2" fontId="47" fillId="52" borderId="20" xfId="0" applyNumberFormat="1" applyFont="1" applyFill="1" applyBorder="1" applyAlignment="1">
      <alignment/>
    </xf>
    <xf numFmtId="2" fontId="0" fillId="52" borderId="20" xfId="0" applyNumberFormat="1" applyFill="1" applyBorder="1" applyAlignment="1">
      <alignment/>
    </xf>
    <xf numFmtId="2" fontId="48" fillId="52" borderId="20" xfId="0" applyNumberFormat="1" applyFont="1" applyFill="1" applyBorder="1" applyAlignment="1">
      <alignment/>
    </xf>
    <xf numFmtId="17" fontId="3" fillId="47" borderId="21" xfId="92" applyNumberFormat="1" applyFont="1" applyFill="1" applyBorder="1" applyAlignment="1">
      <alignment horizontal="center"/>
      <protection/>
    </xf>
    <xf numFmtId="17" fontId="3" fillId="47" borderId="23" xfId="92" applyNumberFormat="1" applyFont="1" applyFill="1" applyBorder="1" applyAlignment="1">
      <alignment horizontal="center"/>
      <protection/>
    </xf>
    <xf numFmtId="17" fontId="3" fillId="47" borderId="20" xfId="92" applyNumberFormat="1" applyFont="1" applyFill="1" applyBorder="1" applyAlignment="1">
      <alignment horizontal="center"/>
      <protection/>
    </xf>
    <xf numFmtId="17" fontId="3" fillId="47" borderId="24" xfId="92" applyNumberFormat="1" applyFont="1" applyFill="1" applyBorder="1" applyAlignment="1">
      <alignment horizontal="center"/>
      <protection/>
    </xf>
    <xf numFmtId="0" fontId="3" fillId="47" borderId="25" xfId="92" applyFont="1" applyFill="1" applyBorder="1" applyAlignment="1">
      <alignment horizontal="center"/>
      <protection/>
    </xf>
    <xf numFmtId="0" fontId="3" fillId="47" borderId="0" xfId="92" applyFont="1" applyFill="1" applyBorder="1" applyAlignment="1">
      <alignment horizontal="center"/>
      <protection/>
    </xf>
    <xf numFmtId="0" fontId="3" fillId="0" borderId="20" xfId="75" applyFont="1" applyFill="1" applyBorder="1" applyAlignment="1">
      <alignment horizontal="right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0958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_0155" xfId="89"/>
    <cellStyle name="ปกติ_05_56" xfId="90"/>
    <cellStyle name="ปกติ_07_56" xfId="91"/>
    <cellStyle name="ปกติ_Sheet3" xfId="92"/>
    <cellStyle name="ป้อนค่า" xfId="93"/>
    <cellStyle name="ปานกลาง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แนวโน้ม </a:t>
            </a:r>
            <a:r>
              <a:rPr lang="en-US" cap="none" sz="1550" b="1" i="0" u="none" baseline="0">
                <a:solidFill>
                  <a:srgbClr val="000000"/>
                </a:solidFill>
              </a:rPr>
              <a:t>OP visit at </a:t>
            </a:r>
            <a:r>
              <a:rPr lang="en-US" cap="none" sz="1550" b="1" i="0" u="none" baseline="0">
                <a:solidFill>
                  <a:srgbClr val="000000"/>
                </a:solidFill>
              </a:rPr>
              <a:t>รพ.สต./ศสม. ปีงบฯ 58</a:t>
            </a:r>
          </a:p>
        </c:rich>
      </c:tx>
      <c:layout>
        <c:manualLayout>
          <c:xMode val="factor"/>
          <c:yMode val="factor"/>
          <c:x val="0.00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71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total!$A$28:$B$28</c:f>
              <c:strCache>
                <c:ptCount val="1"/>
                <c:pt idx="0">
                  <c:v>a รวมเขตเทศบาล5pcuไม่รวมPCUเวชกรรม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total!$C$28:$Y$28</c:f>
              <c:numCache/>
            </c:numRef>
          </c:val>
          <c:smooth val="0"/>
        </c:ser>
        <c:ser>
          <c:idx val="1"/>
          <c:order val="1"/>
          <c:tx>
            <c:strRef>
              <c:f>total!$A$29:$B$29</c:f>
              <c:strCache>
                <c:ptCount val="1"/>
                <c:pt idx="0">
                  <c:v>b รวมสสอ.เมือง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total!$C$29:$Y$29</c:f>
              <c:numCache/>
            </c:numRef>
          </c:val>
          <c:smooth val="0"/>
        </c:ser>
        <c:ser>
          <c:idx val="2"/>
          <c:order val="2"/>
          <c:tx>
            <c:strRef>
              <c:f>total!$A$30:$B$30</c:f>
              <c:strCache>
                <c:ptCount val="1"/>
                <c:pt idx="0">
                  <c:v>c รวมอ.เมือง cupyala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total!$C$30:$Y$30</c:f>
              <c:numCache/>
            </c:numRef>
          </c:val>
          <c:smooth val="0"/>
        </c:ser>
        <c:marker val="1"/>
        <c:axId val="4177968"/>
        <c:axId val="37601713"/>
      </c:lineChart>
      <c:catAx>
        <c:axId val="417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713"/>
        <c:crosses val="autoZero"/>
        <c:auto val="1"/>
        <c:lblOffset val="100"/>
        <c:tickLblSkip val="1"/>
        <c:noMultiLvlLbl val="0"/>
      </c:catAx>
      <c:valAx>
        <c:axId val="37601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43"/>
          <c:w val="0.1662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แนวโน้ม </a:t>
            </a:r>
            <a:r>
              <a:rPr lang="en-US" cap="none" sz="1475" b="1" i="0" u="none" baseline="0">
                <a:solidFill>
                  <a:srgbClr val="000000"/>
                </a:solidFill>
              </a:rPr>
              <a:t>OP visit at </a:t>
            </a:r>
            <a:r>
              <a:rPr lang="en-US" cap="none" sz="1475" b="1" i="0" u="none" baseline="0">
                <a:solidFill>
                  <a:srgbClr val="000000"/>
                </a:solidFill>
              </a:rPr>
              <a:t>ศสม. ปีงบฯ 58 เขตเทศบาลนครยะลา</a:t>
            </a:r>
          </a:p>
        </c:rich>
      </c:tx>
      <c:layout>
        <c:manualLayout>
          <c:xMode val="factor"/>
          <c:yMode val="factor"/>
          <c:x val="-0.05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7275"/>
          <c:w val="0.725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total!$A$21:$B$21</c:f>
              <c:strCache>
                <c:ptCount val="1"/>
                <c:pt idx="0">
                  <c:v>15226 ศูนย์สุขภาพชุมชนบ้านสะเตง,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total!$C$21:$Y$21</c:f>
              <c:numCache/>
            </c:numRef>
          </c:val>
          <c:smooth val="0"/>
        </c:ser>
        <c:ser>
          <c:idx val="3"/>
          <c:order val="1"/>
          <c:tx>
            <c:strRef>
              <c:f>total!$A$22:$B$22</c:f>
              <c:strCache>
                <c:ptCount val="1"/>
                <c:pt idx="0">
                  <c:v>15227 ศูนย์สุขภาพชุมชนตลาดเก่า,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total!$C$22:$Y$22</c:f>
              <c:numCache/>
            </c:numRef>
          </c:val>
          <c:smooth val="0"/>
        </c:ser>
        <c:ser>
          <c:idx val="1"/>
          <c:order val="2"/>
          <c:tx>
            <c:strRef>
              <c:f>total!$A$23:$B$23</c:f>
              <c:strCache>
                <c:ptCount val="1"/>
                <c:pt idx="0">
                  <c:v>24017 ศูนย์บริการสาธารณสุข 3 เทศบาลนครยะลา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total!$C$23:$Y$23</c:f>
              <c:numCache/>
            </c:numRef>
          </c:val>
          <c:smooth val="0"/>
        </c:ser>
        <c:ser>
          <c:idx val="4"/>
          <c:order val="3"/>
          <c:tx>
            <c:strRef>
              <c:f>total!$A$24:$B$24</c:f>
              <c:strCache>
                <c:ptCount val="1"/>
                <c:pt idx="0">
                  <c:v>24018 ศูนย์บริการสาธารณสุข 4 เทศบาลนครยะลา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total!$C$24:$Y$24</c:f>
              <c:numCache/>
            </c:numRef>
          </c:val>
          <c:smooth val="0"/>
        </c:ser>
        <c:ser>
          <c:idx val="2"/>
          <c:order val="4"/>
          <c:tx>
            <c:strRef>
              <c:f>total!$A$25:$B$25</c:f>
              <c:strCache>
                <c:ptCount val="1"/>
                <c:pt idx="0">
                  <c:v>24705 ศูนย์บริการสาธารณสุข 1 เทศบาลนครยะลา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total!$C$25:$Y$25</c:f>
              <c:numCache/>
            </c:numRef>
          </c:val>
          <c:smooth val="0"/>
        </c:ser>
        <c:marker val="1"/>
        <c:axId val="2871098"/>
        <c:axId val="25839883"/>
      </c:lineChart>
      <c:cat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9883"/>
        <c:crosses val="autoZero"/>
        <c:auto val="1"/>
        <c:lblOffset val="100"/>
        <c:tickLblSkip val="1"/>
        <c:noMultiLvlLbl val="0"/>
      </c:catAx>
      <c:valAx>
        <c:axId val="25839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27375"/>
          <c:w val="0.244"/>
          <c:h val="0.4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-0.014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0.57625</cdr:x>
      <cdr:y>0.263</cdr:y>
    </cdr:from>
    <cdr:to>
      <cdr:x>0.71675</cdr:x>
      <cdr:y>0.3445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0" y="933450"/>
          <a:ext cx="1209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เกณฑ์ ร้อยละ 60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171450</xdr:rowOff>
    </xdr:from>
    <xdr:to>
      <xdr:col>20</xdr:col>
      <xdr:colOff>0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95250" y="5791200"/>
        <a:ext cx="86296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57</xdr:row>
      <xdr:rowOff>0</xdr:rowOff>
    </xdr:from>
    <xdr:to>
      <xdr:col>19</xdr:col>
      <xdr:colOff>523875</xdr:colOff>
      <xdr:row>75</xdr:row>
      <xdr:rowOff>142875</xdr:rowOff>
    </xdr:to>
    <xdr:graphicFrame>
      <xdr:nvGraphicFramePr>
        <xdr:cNvPr id="2" name="Chart 3"/>
        <xdr:cNvGraphicFramePr/>
      </xdr:nvGraphicFramePr>
      <xdr:xfrm>
        <a:off x="123825" y="10572750"/>
        <a:ext cx="86010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51</xdr:row>
      <xdr:rowOff>0</xdr:rowOff>
    </xdr:from>
    <xdr:to>
      <xdr:col>1</xdr:col>
      <xdr:colOff>466725</xdr:colOff>
      <xdr:row>51</xdr:row>
      <xdr:rowOff>180975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28650" y="94297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485775</xdr:colOff>
      <xdr:row>51</xdr:row>
      <xdr:rowOff>0</xdr:rowOff>
    </xdr:from>
    <xdr:to>
      <xdr:col>1</xdr:col>
      <xdr:colOff>933450</xdr:colOff>
      <xdr:row>51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95375" y="94297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942975</xdr:colOff>
      <xdr:row>51</xdr:row>
      <xdr:rowOff>9525</xdr:rowOff>
    </xdr:from>
    <xdr:to>
      <xdr:col>1</xdr:col>
      <xdr:colOff>1390650</xdr:colOff>
      <xdr:row>52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552575" y="943927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0</xdr:col>
      <xdr:colOff>552450</xdr:colOff>
      <xdr:row>74</xdr:row>
      <xdr:rowOff>85725</xdr:rowOff>
    </xdr:from>
    <xdr:to>
      <xdr:col>1</xdr:col>
      <xdr:colOff>390525</xdr:colOff>
      <xdr:row>75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2450" y="1389697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400050</xdr:colOff>
      <xdr:row>74</xdr:row>
      <xdr:rowOff>104775</xdr:rowOff>
    </xdr:from>
    <xdr:to>
      <xdr:col>1</xdr:col>
      <xdr:colOff>847725</xdr:colOff>
      <xdr:row>75</xdr:row>
      <xdr:rowOff>85725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009650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847725</xdr:colOff>
      <xdr:row>74</xdr:row>
      <xdr:rowOff>104775</xdr:rowOff>
    </xdr:from>
    <xdr:to>
      <xdr:col>1</xdr:col>
      <xdr:colOff>1295400</xdr:colOff>
      <xdr:row>75</xdr:row>
      <xdr:rowOff>85725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1457325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1304925</xdr:colOff>
      <xdr:row>74</xdr:row>
      <xdr:rowOff>104775</xdr:rowOff>
    </xdr:from>
    <xdr:to>
      <xdr:col>1</xdr:col>
      <xdr:colOff>1752600</xdr:colOff>
      <xdr:row>75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14525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1400175</xdr:colOff>
      <xdr:row>51</xdr:row>
      <xdr:rowOff>28575</xdr:rowOff>
    </xdr:from>
    <xdr:to>
      <xdr:col>1</xdr:col>
      <xdr:colOff>1847850</xdr:colOff>
      <xdr:row>52</xdr:row>
      <xdr:rowOff>19050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2009775" y="94583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1857375</xdr:colOff>
      <xdr:row>51</xdr:row>
      <xdr:rowOff>28575</xdr:rowOff>
    </xdr:from>
    <xdr:to>
      <xdr:col>1</xdr:col>
      <xdr:colOff>2305050</xdr:colOff>
      <xdr:row>52</xdr:row>
      <xdr:rowOff>19050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2466975" y="94583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1771650</xdr:colOff>
      <xdr:row>74</xdr:row>
      <xdr:rowOff>104775</xdr:rowOff>
    </xdr:from>
    <xdr:to>
      <xdr:col>1</xdr:col>
      <xdr:colOff>2219325</xdr:colOff>
      <xdr:row>75</xdr:row>
      <xdr:rowOff>85725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81250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2362200</xdr:colOff>
      <xdr:row>51</xdr:row>
      <xdr:rowOff>38100</xdr:rowOff>
    </xdr:from>
    <xdr:to>
      <xdr:col>2</xdr:col>
      <xdr:colOff>190500</xdr:colOff>
      <xdr:row>52</xdr:row>
      <xdr:rowOff>28575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2971800" y="946785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2238375</xdr:colOff>
      <xdr:row>74</xdr:row>
      <xdr:rowOff>104775</xdr:rowOff>
    </xdr:from>
    <xdr:to>
      <xdr:col>2</xdr:col>
      <xdr:colOff>57150</xdr:colOff>
      <xdr:row>75</xdr:row>
      <xdr:rowOff>85725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847975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2</xdr:col>
      <xdr:colOff>209550</xdr:colOff>
      <xdr:row>51</xdr:row>
      <xdr:rowOff>47625</xdr:rowOff>
    </xdr:from>
    <xdr:to>
      <xdr:col>4</xdr:col>
      <xdr:colOff>57150</xdr:colOff>
      <xdr:row>52</xdr:row>
      <xdr:rowOff>38100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3448050" y="94773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2</xdr:col>
      <xdr:colOff>57150</xdr:colOff>
      <xdr:row>74</xdr:row>
      <xdr:rowOff>104775</xdr:rowOff>
    </xdr:from>
    <xdr:to>
      <xdr:col>2</xdr:col>
      <xdr:colOff>514350</xdr:colOff>
      <xdr:row>75</xdr:row>
      <xdr:rowOff>85725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3295650" y="13916025"/>
          <a:ext cx="457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4</xdr:col>
      <xdr:colOff>104775</xdr:colOff>
      <xdr:row>51</xdr:row>
      <xdr:rowOff>28575</xdr:rowOff>
    </xdr:from>
    <xdr:to>
      <xdr:col>4</xdr:col>
      <xdr:colOff>561975</xdr:colOff>
      <xdr:row>52</xdr:row>
      <xdr:rowOff>19050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3952875" y="94583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2</xdr:col>
      <xdr:colOff>523875</xdr:colOff>
      <xdr:row>74</xdr:row>
      <xdr:rowOff>104775</xdr:rowOff>
    </xdr:from>
    <xdr:to>
      <xdr:col>4</xdr:col>
      <xdr:colOff>371475</xdr:colOff>
      <xdr:row>75</xdr:row>
      <xdr:rowOff>85725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3762375" y="13916025"/>
          <a:ext cx="457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4</xdr:col>
      <xdr:colOff>590550</xdr:colOff>
      <xdr:row>51</xdr:row>
      <xdr:rowOff>19050</xdr:rowOff>
    </xdr:from>
    <xdr:to>
      <xdr:col>6</xdr:col>
      <xdr:colOff>438150</xdr:colOff>
      <xdr:row>52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4438650" y="94488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4</xdr:col>
      <xdr:colOff>342900</xdr:colOff>
      <xdr:row>74</xdr:row>
      <xdr:rowOff>85725</xdr:rowOff>
    </xdr:from>
    <xdr:to>
      <xdr:col>6</xdr:col>
      <xdr:colOff>190500</xdr:colOff>
      <xdr:row>75</xdr:row>
      <xdr:rowOff>76200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4191000" y="138969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6</xdr:col>
      <xdr:colOff>447675</xdr:colOff>
      <xdr:row>51</xdr:row>
      <xdr:rowOff>9525</xdr:rowOff>
    </xdr:from>
    <xdr:to>
      <xdr:col>8</xdr:col>
      <xdr:colOff>295275</xdr:colOff>
      <xdr:row>52</xdr:row>
      <xdr:rowOff>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4905375" y="94392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6</xdr:col>
      <xdr:colOff>219075</xdr:colOff>
      <xdr:row>74</xdr:row>
      <xdr:rowOff>85725</xdr:rowOff>
    </xdr:from>
    <xdr:to>
      <xdr:col>8</xdr:col>
      <xdr:colOff>66675</xdr:colOff>
      <xdr:row>75</xdr:row>
      <xdr:rowOff>76200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4676775" y="138969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8</xdr:col>
      <xdr:colOff>66675</xdr:colOff>
      <xdr:row>74</xdr:row>
      <xdr:rowOff>85725</xdr:rowOff>
    </xdr:from>
    <xdr:to>
      <xdr:col>8</xdr:col>
      <xdr:colOff>523875</xdr:colOff>
      <xdr:row>75</xdr:row>
      <xdr:rowOff>76200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5133975" y="138969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8</xdr:col>
      <xdr:colOff>285750</xdr:colOff>
      <xdr:row>51</xdr:row>
      <xdr:rowOff>19050</xdr:rowOff>
    </xdr:from>
    <xdr:to>
      <xdr:col>10</xdr:col>
      <xdr:colOff>133350</xdr:colOff>
      <xdr:row>52</xdr:row>
      <xdr:rowOff>9525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5353050" y="94488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8</xdr:col>
      <xdr:colOff>533400</xdr:colOff>
      <xdr:row>74</xdr:row>
      <xdr:rowOff>76200</xdr:rowOff>
    </xdr:from>
    <xdr:to>
      <xdr:col>10</xdr:col>
      <xdr:colOff>381000</xdr:colOff>
      <xdr:row>75</xdr:row>
      <xdr:rowOff>66675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5600700" y="1388745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10</xdr:col>
      <xdr:colOff>171450</xdr:colOff>
      <xdr:row>51</xdr:row>
      <xdr:rowOff>28575</xdr:rowOff>
    </xdr:from>
    <xdr:to>
      <xdr:col>12</xdr:col>
      <xdr:colOff>19050</xdr:colOff>
      <xdr:row>52</xdr:row>
      <xdr:rowOff>19050</xdr:rowOff>
    </xdr:to>
    <xdr:sp>
      <xdr:nvSpPr>
        <xdr:cNvPr id="26" name="Text Box 6"/>
        <xdr:cNvSpPr txBox="1">
          <a:spLocks noChangeArrowheads="1"/>
        </xdr:cNvSpPr>
      </xdr:nvSpPr>
      <xdr:spPr>
        <a:xfrm>
          <a:off x="5848350" y="94583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0</xdr:col>
      <xdr:colOff>600075</xdr:colOff>
      <xdr:row>64</xdr:row>
      <xdr:rowOff>9525</xdr:rowOff>
    </xdr:from>
    <xdr:to>
      <xdr:col>10</xdr:col>
      <xdr:colOff>219075</xdr:colOff>
      <xdr:row>64</xdr:row>
      <xdr:rowOff>9525</xdr:rowOff>
    </xdr:to>
    <xdr:sp>
      <xdr:nvSpPr>
        <xdr:cNvPr id="27" name="ตัวเชื่อมต่อตรง 14"/>
        <xdr:cNvSpPr>
          <a:spLocks/>
        </xdr:cNvSpPr>
      </xdr:nvSpPr>
      <xdr:spPr>
        <a:xfrm flipV="1">
          <a:off x="600075" y="11915775"/>
          <a:ext cx="5295900" cy="0"/>
        </a:xfrm>
        <a:prstGeom prst="line">
          <a:avLst/>
        </a:prstGeom>
        <a:noFill/>
        <a:ln w="1905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6384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34" width="9.00390625" style="0" customWidth="1"/>
    <col min="235" max="235" width="39.421875" style="0" customWidth="1"/>
    <col min="236" max="237" width="9.00390625" style="0" customWidth="1"/>
    <col min="238" max="16384" width="0" style="0" hidden="1" customWidth="1"/>
  </cols>
  <sheetData>
    <row r="1" spans="1:7" ht="14.25">
      <c r="A1" s="1" t="s">
        <v>64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7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</row>
    <row r="3" spans="1:7" ht="14.25" customHeight="1">
      <c r="A3" s="7" t="s">
        <v>7</v>
      </c>
      <c r="B3" s="7" t="s">
        <v>8</v>
      </c>
      <c r="C3" s="29">
        <v>518</v>
      </c>
      <c r="D3" s="29">
        <v>143</v>
      </c>
      <c r="E3" s="6">
        <f aca="true" t="shared" si="0" ref="E3:E28">SUM(C3:D3)</f>
        <v>661</v>
      </c>
      <c r="F3" s="8">
        <f aca="true" t="shared" si="1" ref="F3:F18">IF(C3="","",C3/E3*100)</f>
        <v>78.36611195158851</v>
      </c>
      <c r="G3" s="8">
        <f>IF(D3="","",D3/E3*100)</f>
        <v>21.6338880484115</v>
      </c>
    </row>
    <row r="4" spans="1:7" ht="14.25" customHeight="1">
      <c r="A4" s="7" t="s">
        <v>9</v>
      </c>
      <c r="B4" s="7" t="s">
        <v>10</v>
      </c>
      <c r="C4" s="29">
        <v>574</v>
      </c>
      <c r="D4" s="29">
        <v>243</v>
      </c>
      <c r="E4" s="6">
        <f t="shared" si="0"/>
        <v>817</v>
      </c>
      <c r="F4" s="8">
        <f t="shared" si="1"/>
        <v>70.25703794369646</v>
      </c>
      <c r="G4" s="8">
        <f aca="true" t="shared" si="2" ref="G4:G30">IF(D4="","",D4/E4*100)</f>
        <v>29.74296205630355</v>
      </c>
    </row>
    <row r="5" spans="1:7" ht="14.25" customHeight="1">
      <c r="A5" s="7" t="s">
        <v>11</v>
      </c>
      <c r="B5" s="7" t="s">
        <v>12</v>
      </c>
      <c r="C5" s="29">
        <v>1085</v>
      </c>
      <c r="D5" s="29">
        <v>359</v>
      </c>
      <c r="E5" s="6">
        <f t="shared" si="0"/>
        <v>1444</v>
      </c>
      <c r="F5" s="8">
        <f t="shared" si="1"/>
        <v>75.13850415512465</v>
      </c>
      <c r="G5" s="8">
        <f t="shared" si="2"/>
        <v>24.861495844875346</v>
      </c>
    </row>
    <row r="6" spans="1:7" ht="14.25" customHeight="1">
      <c r="A6" s="7" t="s">
        <v>13</v>
      </c>
      <c r="B6" s="7" t="s">
        <v>14</v>
      </c>
      <c r="C6" s="29">
        <v>981</v>
      </c>
      <c r="D6" s="29">
        <v>240</v>
      </c>
      <c r="E6" s="6">
        <f t="shared" si="0"/>
        <v>1221</v>
      </c>
      <c r="F6" s="8">
        <f t="shared" si="1"/>
        <v>80.34398034398035</v>
      </c>
      <c r="G6" s="8">
        <f t="shared" si="2"/>
        <v>19.656019656019655</v>
      </c>
    </row>
    <row r="7" spans="1:7" ht="14.25" customHeight="1">
      <c r="A7" s="7" t="s">
        <v>15</v>
      </c>
      <c r="B7" s="7" t="s">
        <v>16</v>
      </c>
      <c r="C7" s="29">
        <v>638</v>
      </c>
      <c r="D7" s="29">
        <v>135</v>
      </c>
      <c r="E7" s="6">
        <f t="shared" si="0"/>
        <v>773</v>
      </c>
      <c r="F7" s="8">
        <f t="shared" si="1"/>
        <v>82.53557567917206</v>
      </c>
      <c r="G7" s="8">
        <f t="shared" si="2"/>
        <v>17.46442432082794</v>
      </c>
    </row>
    <row r="8" spans="1:7" ht="14.25" customHeight="1">
      <c r="A8" s="7" t="s">
        <v>17</v>
      </c>
      <c r="B8" s="7" t="s">
        <v>18</v>
      </c>
      <c r="C8" s="29">
        <v>780</v>
      </c>
      <c r="D8" s="29">
        <v>235</v>
      </c>
      <c r="E8" s="6">
        <f t="shared" si="0"/>
        <v>1015</v>
      </c>
      <c r="F8" s="8">
        <f t="shared" si="1"/>
        <v>76.84729064039408</v>
      </c>
      <c r="G8" s="8">
        <f t="shared" si="2"/>
        <v>23.15270935960591</v>
      </c>
    </row>
    <row r="9" spans="1:7" ht="14.25" customHeight="1">
      <c r="A9" s="7" t="s">
        <v>19</v>
      </c>
      <c r="B9" s="7" t="s">
        <v>20</v>
      </c>
      <c r="C9" s="29">
        <v>1117</v>
      </c>
      <c r="D9" s="29">
        <v>404</v>
      </c>
      <c r="E9" s="6">
        <f t="shared" si="0"/>
        <v>1521</v>
      </c>
      <c r="F9" s="8">
        <f t="shared" si="1"/>
        <v>73.43852728468113</v>
      </c>
      <c r="G9" s="8">
        <f t="shared" si="2"/>
        <v>26.561472715318867</v>
      </c>
    </row>
    <row r="10" spans="1:7" ht="14.25" customHeight="1">
      <c r="A10" s="7" t="s">
        <v>21</v>
      </c>
      <c r="B10" s="7" t="s">
        <v>22</v>
      </c>
      <c r="C10" s="29">
        <v>837</v>
      </c>
      <c r="D10" s="29">
        <v>329</v>
      </c>
      <c r="E10" s="6">
        <f t="shared" si="0"/>
        <v>1166</v>
      </c>
      <c r="F10" s="8">
        <f t="shared" si="1"/>
        <v>71.78387650085763</v>
      </c>
      <c r="G10" s="8">
        <f t="shared" si="2"/>
        <v>28.216123499142366</v>
      </c>
    </row>
    <row r="11" spans="1:7" ht="14.25" customHeight="1">
      <c r="A11" s="7" t="s">
        <v>23</v>
      </c>
      <c r="B11" s="7" t="s">
        <v>24</v>
      </c>
      <c r="C11" s="29">
        <v>601</v>
      </c>
      <c r="D11" s="29">
        <v>195</v>
      </c>
      <c r="E11" s="6">
        <f t="shared" si="0"/>
        <v>796</v>
      </c>
      <c r="F11" s="8">
        <f t="shared" si="1"/>
        <v>75.50251256281408</v>
      </c>
      <c r="G11" s="8">
        <f t="shared" si="2"/>
        <v>24.49748743718593</v>
      </c>
    </row>
    <row r="12" spans="1:7" ht="14.25" customHeight="1">
      <c r="A12" s="7" t="s">
        <v>25</v>
      </c>
      <c r="B12" s="7" t="s">
        <v>26</v>
      </c>
      <c r="C12" s="29">
        <v>866</v>
      </c>
      <c r="D12" s="29">
        <v>301</v>
      </c>
      <c r="E12" s="6">
        <f t="shared" si="0"/>
        <v>1167</v>
      </c>
      <c r="F12" s="8">
        <f t="shared" si="1"/>
        <v>74.20736932305056</v>
      </c>
      <c r="G12" s="8">
        <f t="shared" si="2"/>
        <v>25.79263067694944</v>
      </c>
    </row>
    <row r="13" spans="1:7" ht="14.25" customHeight="1">
      <c r="A13" s="7" t="s">
        <v>27</v>
      </c>
      <c r="B13" s="7" t="s">
        <v>28</v>
      </c>
      <c r="C13" s="29">
        <v>263</v>
      </c>
      <c r="D13" s="29">
        <v>192</v>
      </c>
      <c r="E13" s="6">
        <f t="shared" si="0"/>
        <v>455</v>
      </c>
      <c r="F13" s="10">
        <f t="shared" si="1"/>
        <v>57.802197802197796</v>
      </c>
      <c r="G13" s="8">
        <f t="shared" si="2"/>
        <v>42.1978021978022</v>
      </c>
    </row>
    <row r="14" spans="1:7" ht="14.25" customHeight="1">
      <c r="A14" s="7" t="s">
        <v>29</v>
      </c>
      <c r="B14" s="7" t="s">
        <v>30</v>
      </c>
      <c r="C14" s="29">
        <v>939</v>
      </c>
      <c r="D14" s="29">
        <v>275</v>
      </c>
      <c r="E14" s="6">
        <f t="shared" si="0"/>
        <v>1214</v>
      </c>
      <c r="F14" s="8">
        <f t="shared" si="1"/>
        <v>77.34761120263592</v>
      </c>
      <c r="G14" s="8">
        <f t="shared" si="2"/>
        <v>22.652388797364086</v>
      </c>
    </row>
    <row r="15" spans="1:7" ht="14.25" customHeight="1">
      <c r="A15" s="7" t="s">
        <v>31</v>
      </c>
      <c r="B15" s="7" t="s">
        <v>32</v>
      </c>
      <c r="C15" s="29">
        <v>702</v>
      </c>
      <c r="D15" s="29">
        <v>346</v>
      </c>
      <c r="E15" s="6">
        <f t="shared" si="0"/>
        <v>1048</v>
      </c>
      <c r="F15" s="8">
        <f t="shared" si="1"/>
        <v>66.98473282442748</v>
      </c>
      <c r="G15" s="8">
        <f t="shared" si="2"/>
        <v>33.01526717557252</v>
      </c>
    </row>
    <row r="16" spans="1:7" ht="14.25" customHeight="1">
      <c r="A16" s="7" t="s">
        <v>33</v>
      </c>
      <c r="B16" s="7" t="s">
        <v>34</v>
      </c>
      <c r="C16" s="29">
        <v>1379</v>
      </c>
      <c r="D16" s="29">
        <v>1063</v>
      </c>
      <c r="E16" s="6">
        <f t="shared" si="0"/>
        <v>2442</v>
      </c>
      <c r="F16" s="10">
        <f t="shared" si="1"/>
        <v>56.47010647010647</v>
      </c>
      <c r="G16" s="8">
        <f t="shared" si="2"/>
        <v>43.529893529893535</v>
      </c>
    </row>
    <row r="17" spans="1:7" ht="14.25" customHeight="1">
      <c r="A17" s="7" t="s">
        <v>35</v>
      </c>
      <c r="B17" s="7" t="s">
        <v>36</v>
      </c>
      <c r="C17" s="29">
        <v>660</v>
      </c>
      <c r="D17" s="29">
        <v>142</v>
      </c>
      <c r="E17" s="6">
        <f t="shared" si="0"/>
        <v>802</v>
      </c>
      <c r="F17" s="8">
        <f t="shared" si="1"/>
        <v>82.29426433915212</v>
      </c>
      <c r="G17" s="8">
        <f t="shared" si="2"/>
        <v>17.70573566084788</v>
      </c>
    </row>
    <row r="18" spans="1:7" ht="14.25" customHeight="1">
      <c r="A18" s="7" t="s">
        <v>37</v>
      </c>
      <c r="B18" s="7" t="s">
        <v>38</v>
      </c>
      <c r="C18" s="29">
        <v>343</v>
      </c>
      <c r="D18" s="29">
        <v>113</v>
      </c>
      <c r="E18" s="6">
        <f t="shared" si="0"/>
        <v>456</v>
      </c>
      <c r="F18" s="8">
        <f t="shared" si="1"/>
        <v>75.21929824561403</v>
      </c>
      <c r="G18" s="8">
        <f t="shared" si="2"/>
        <v>24.780701754385966</v>
      </c>
    </row>
    <row r="19" spans="1:7" ht="14.25" customHeight="1">
      <c r="A19" s="7" t="s">
        <v>39</v>
      </c>
      <c r="B19" s="7" t="s">
        <v>40</v>
      </c>
      <c r="C19" s="29"/>
      <c r="D19" s="29"/>
      <c r="E19" s="6"/>
      <c r="F19" s="8"/>
      <c r="G19" s="8"/>
    </row>
    <row r="20" spans="1:7" ht="15">
      <c r="A20" s="7" t="s">
        <v>41</v>
      </c>
      <c r="B20" s="7" t="s">
        <v>42</v>
      </c>
      <c r="C20" s="29">
        <v>732</v>
      </c>
      <c r="D20" s="29">
        <v>712</v>
      </c>
      <c r="E20" s="6">
        <f t="shared" si="0"/>
        <v>1444</v>
      </c>
      <c r="F20" s="10">
        <f>IF(C20="","",C20/E20*100)</f>
        <v>50.69252077562327</v>
      </c>
      <c r="G20" s="8">
        <f t="shared" si="2"/>
        <v>49.307479224376735</v>
      </c>
    </row>
    <row r="21" spans="1:7" ht="15">
      <c r="A21" s="7" t="s">
        <v>43</v>
      </c>
      <c r="B21" s="7" t="s">
        <v>44</v>
      </c>
      <c r="C21" s="29">
        <v>696</v>
      </c>
      <c r="D21" s="29">
        <v>796</v>
      </c>
      <c r="E21" s="6">
        <f t="shared" si="0"/>
        <v>1492</v>
      </c>
      <c r="F21" s="10">
        <f>IF(C21="","",C21/E21*100)</f>
        <v>46.64879356568365</v>
      </c>
      <c r="G21" s="8">
        <f t="shared" si="2"/>
        <v>53.35120643431635</v>
      </c>
    </row>
    <row r="22" spans="1:7" ht="15">
      <c r="A22" s="7" t="s">
        <v>45</v>
      </c>
      <c r="B22" s="7" t="s">
        <v>46</v>
      </c>
      <c r="C22" s="29">
        <v>1062</v>
      </c>
      <c r="D22" s="29">
        <v>774</v>
      </c>
      <c r="E22" s="6">
        <f t="shared" si="0"/>
        <v>1836</v>
      </c>
      <c r="F22" s="10">
        <f>IF(C22="","",C22/E22*100)</f>
        <v>57.84313725490197</v>
      </c>
      <c r="G22" s="8">
        <f t="shared" si="2"/>
        <v>42.15686274509804</v>
      </c>
    </row>
    <row r="23" spans="1:7" ht="15">
      <c r="A23" s="7" t="s">
        <v>47</v>
      </c>
      <c r="B23" s="7" t="s">
        <v>48</v>
      </c>
      <c r="C23" s="29">
        <v>1080</v>
      </c>
      <c r="D23" s="29">
        <v>428</v>
      </c>
      <c r="E23" s="6">
        <f t="shared" si="0"/>
        <v>1508</v>
      </c>
      <c r="F23" s="8">
        <f>IF(C23="","",C23/E23*100)</f>
        <v>71.61803713527851</v>
      </c>
      <c r="G23" s="8">
        <f t="shared" si="2"/>
        <v>28.381962864721483</v>
      </c>
    </row>
    <row r="24" spans="1:7" ht="15">
      <c r="A24" s="7" t="s">
        <v>49</v>
      </c>
      <c r="B24" s="7" t="s">
        <v>50</v>
      </c>
      <c r="C24" s="29">
        <v>524</v>
      </c>
      <c r="D24" s="29">
        <v>568</v>
      </c>
      <c r="E24" s="6">
        <f t="shared" si="0"/>
        <v>1092</v>
      </c>
      <c r="F24" s="10">
        <f>IF(C24="","",C24/E24*100)</f>
        <v>47.985347985347985</v>
      </c>
      <c r="G24" s="8">
        <f t="shared" si="2"/>
        <v>52.01465201465202</v>
      </c>
    </row>
    <row r="25" spans="1:7" ht="15">
      <c r="A25" s="7" t="s">
        <v>51</v>
      </c>
      <c r="B25" s="7" t="s">
        <v>52</v>
      </c>
      <c r="C25" s="29">
        <v>678</v>
      </c>
      <c r="D25" s="29">
        <v>501</v>
      </c>
      <c r="E25" s="6">
        <f t="shared" si="0"/>
        <v>1179</v>
      </c>
      <c r="F25" s="10">
        <f aca="true" t="shared" si="3" ref="F25:F30">IF(C25="","",C25/E25*100)</f>
        <v>57.50636132315522</v>
      </c>
      <c r="G25" s="8">
        <f t="shared" si="2"/>
        <v>42.49363867684479</v>
      </c>
    </row>
    <row r="26" spans="1:7" ht="15">
      <c r="A26" s="30" t="s">
        <v>53</v>
      </c>
      <c r="B26" s="30" t="s">
        <v>54</v>
      </c>
      <c r="C26" s="29">
        <v>825</v>
      </c>
      <c r="D26" s="29">
        <v>435</v>
      </c>
      <c r="E26" s="31">
        <f t="shared" si="0"/>
        <v>1260</v>
      </c>
      <c r="F26" s="8">
        <f t="shared" si="3"/>
        <v>65.47619047619048</v>
      </c>
      <c r="G26" s="8">
        <f t="shared" si="2"/>
        <v>34.523809523809526</v>
      </c>
    </row>
    <row r="27" spans="1:7" ht="15">
      <c r="A27" s="30" t="s">
        <v>55</v>
      </c>
      <c r="B27" s="30" t="s">
        <v>56</v>
      </c>
      <c r="C27" s="29"/>
      <c r="D27" s="29"/>
      <c r="E27" s="31"/>
      <c r="F27" s="8"/>
      <c r="G27" s="8"/>
    </row>
    <row r="28" spans="1:7" ht="14.25">
      <c r="A28" s="31"/>
      <c r="B28" s="32" t="s">
        <v>57</v>
      </c>
      <c r="C28" s="31">
        <f>SUM(C21:C25)</f>
        <v>4040</v>
      </c>
      <c r="D28" s="31">
        <f>SUM(D21:D25)</f>
        <v>3067</v>
      </c>
      <c r="E28" s="31">
        <f t="shared" si="0"/>
        <v>7107</v>
      </c>
      <c r="F28" s="8">
        <f t="shared" si="3"/>
        <v>56.84536372590404</v>
      </c>
      <c r="G28" s="8">
        <f t="shared" si="2"/>
        <v>43.154636274095964</v>
      </c>
    </row>
    <row r="29" spans="1:7" ht="14.25">
      <c r="A29" s="31"/>
      <c r="B29" s="32" t="s">
        <v>58</v>
      </c>
      <c r="C29" s="31">
        <f>SUM(C3:C18,C20,C26)</f>
        <v>13840</v>
      </c>
      <c r="D29" s="31">
        <f>SUM(D3:D18,D20,D26)</f>
        <v>5862</v>
      </c>
      <c r="E29" s="31">
        <f>SUM(E3:E18,E20,E26)</f>
        <v>19702</v>
      </c>
      <c r="F29" s="8">
        <f t="shared" si="3"/>
        <v>70.24667546441987</v>
      </c>
      <c r="G29" s="8">
        <f t="shared" si="2"/>
        <v>29.753324535580145</v>
      </c>
    </row>
    <row r="30" spans="1:7" ht="14.25">
      <c r="A30" s="16"/>
      <c r="B30" s="17" t="s">
        <v>59</v>
      </c>
      <c r="C30" s="16">
        <f>C29+C28</f>
        <v>17880</v>
      </c>
      <c r="D30" s="16">
        <f>D29+D28</f>
        <v>8929</v>
      </c>
      <c r="E30" s="16">
        <f>E29+E28</f>
        <v>26809</v>
      </c>
      <c r="F30" s="8">
        <f t="shared" si="3"/>
        <v>66.69402066470215</v>
      </c>
      <c r="G30" s="8">
        <f t="shared" si="2"/>
        <v>33.30597933529785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3" sqref="I13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04" width="9.00390625" style="0" customWidth="1"/>
    <col min="205" max="205" width="39.421875" style="0" customWidth="1"/>
    <col min="206" max="207" width="9.00390625" style="0" customWidth="1"/>
    <col min="208" max="16384" width="0" style="0" hidden="1" customWidth="1"/>
  </cols>
  <sheetData>
    <row r="1" spans="1:10" ht="14.25">
      <c r="A1" s="1" t="s">
        <v>75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33" t="s">
        <v>79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t="s">
        <v>80</v>
      </c>
      <c r="K2" t="s">
        <v>81</v>
      </c>
    </row>
    <row r="3" spans="1:11" ht="14.25" customHeight="1">
      <c r="A3" s="7" t="s">
        <v>7</v>
      </c>
      <c r="B3" s="7" t="s">
        <v>8</v>
      </c>
      <c r="C3" s="19">
        <v>393</v>
      </c>
      <c r="D3" s="20">
        <v>94</v>
      </c>
      <c r="E3" s="6">
        <f aca="true" t="shared" si="0" ref="E3:E28">SUM(C3:D3)</f>
        <v>487</v>
      </c>
      <c r="F3" s="8">
        <f>IF(C3="","",C3/E3*100)</f>
        <v>80.69815195071868</v>
      </c>
      <c r="G3" s="9">
        <f>IF(D3="","",D3/E3*100)</f>
        <v>19.301848049281315</v>
      </c>
      <c r="H3" s="41">
        <f>C3/D3</f>
        <v>4.180851063829787</v>
      </c>
      <c r="I3" s="41">
        <f>IF(H3&gt;=1.51,5,(IF(H3&gt;=1.33,4,(IF(H3&gt;=1.15,3,(IF(H3&gt;=0.97,2,1)))))))</f>
        <v>5</v>
      </c>
      <c r="J3" t="s">
        <v>83</v>
      </c>
      <c r="K3" t="s">
        <v>82</v>
      </c>
    </row>
    <row r="4" spans="1:11" ht="14.25" customHeight="1">
      <c r="A4" s="7" t="s">
        <v>9</v>
      </c>
      <c r="B4" s="7" t="s">
        <v>10</v>
      </c>
      <c r="C4" s="19">
        <v>395</v>
      </c>
      <c r="D4" s="20">
        <v>203</v>
      </c>
      <c r="E4" s="6">
        <f t="shared" si="0"/>
        <v>598</v>
      </c>
      <c r="F4" s="8">
        <f aca="true" t="shared" si="1" ref="F4:F30">IF(C4="","",C4/E4*100)</f>
        <v>66.05351170568562</v>
      </c>
      <c r="G4" s="9">
        <f aca="true" t="shared" si="2" ref="G4:G30">IF(D4="","",D4/E4*100)</f>
        <v>33.94648829431438</v>
      </c>
      <c r="H4" s="41">
        <f aca="true" t="shared" si="3" ref="H4:H30">C4/D4</f>
        <v>1.9458128078817734</v>
      </c>
      <c r="I4" s="41">
        <f aca="true" t="shared" si="4" ref="I4:I30">IF(H4&gt;=1.51,5,(IF(H4&gt;=1.33,4,(IF(H4&gt;=1.15,3,(IF(H4&gt;=0.97,2,1)))))))</f>
        <v>5</v>
      </c>
      <c r="J4" t="s">
        <v>87</v>
      </c>
      <c r="K4" t="s">
        <v>96</v>
      </c>
    </row>
    <row r="5" spans="1:11" ht="14.25" customHeight="1">
      <c r="A5" s="7" t="s">
        <v>11</v>
      </c>
      <c r="B5" s="7" t="s">
        <v>12</v>
      </c>
      <c r="C5" s="19">
        <v>623</v>
      </c>
      <c r="D5" s="20">
        <v>277</v>
      </c>
      <c r="E5" s="6">
        <f t="shared" si="0"/>
        <v>900</v>
      </c>
      <c r="F5" s="8">
        <f t="shared" si="1"/>
        <v>69.22222222222221</v>
      </c>
      <c r="G5" s="9">
        <f t="shared" si="2"/>
        <v>30.777777777777775</v>
      </c>
      <c r="H5" s="41">
        <f t="shared" si="3"/>
        <v>2.2490974729241877</v>
      </c>
      <c r="I5" s="41">
        <f t="shared" si="4"/>
        <v>5</v>
      </c>
      <c r="K5" t="s">
        <v>95</v>
      </c>
    </row>
    <row r="6" spans="1:11" ht="14.25" customHeight="1">
      <c r="A6" s="7" t="s">
        <v>13</v>
      </c>
      <c r="B6" s="7" t="s">
        <v>14</v>
      </c>
      <c r="C6" s="19">
        <v>715</v>
      </c>
      <c r="D6" s="20">
        <v>234</v>
      </c>
      <c r="E6" s="6">
        <f t="shared" si="0"/>
        <v>949</v>
      </c>
      <c r="F6" s="8">
        <f t="shared" si="1"/>
        <v>75.34246575342466</v>
      </c>
      <c r="G6" s="9">
        <f t="shared" si="2"/>
        <v>24.65753424657534</v>
      </c>
      <c r="H6" s="41">
        <f t="shared" si="3"/>
        <v>3.0555555555555554</v>
      </c>
      <c r="I6" s="41">
        <f t="shared" si="4"/>
        <v>5</v>
      </c>
      <c r="K6" t="s">
        <v>85</v>
      </c>
    </row>
    <row r="7" spans="1:11" ht="14.25" customHeight="1">
      <c r="A7" s="7" t="s">
        <v>15</v>
      </c>
      <c r="B7" s="7" t="s">
        <v>16</v>
      </c>
      <c r="C7" s="19">
        <v>480</v>
      </c>
      <c r="D7" s="20">
        <v>145</v>
      </c>
      <c r="E7" s="6">
        <f t="shared" si="0"/>
        <v>625</v>
      </c>
      <c r="F7" s="8">
        <f t="shared" si="1"/>
        <v>76.8</v>
      </c>
      <c r="G7" s="9">
        <f t="shared" si="2"/>
        <v>23.200000000000003</v>
      </c>
      <c r="H7" s="41">
        <f t="shared" si="3"/>
        <v>3.310344827586207</v>
      </c>
      <c r="I7" s="41">
        <f t="shared" si="4"/>
        <v>5</v>
      </c>
      <c r="K7" t="s">
        <v>86</v>
      </c>
    </row>
    <row r="8" spans="1:9" ht="14.25" customHeight="1">
      <c r="A8" s="7" t="s">
        <v>17</v>
      </c>
      <c r="B8" s="7" t="s">
        <v>18</v>
      </c>
      <c r="C8" s="19">
        <v>398</v>
      </c>
      <c r="D8" s="20">
        <v>232</v>
      </c>
      <c r="E8" s="6">
        <f t="shared" si="0"/>
        <v>630</v>
      </c>
      <c r="F8" s="8">
        <f t="shared" si="1"/>
        <v>63.17460317460317</v>
      </c>
      <c r="G8" s="9">
        <f t="shared" si="2"/>
        <v>36.82539682539683</v>
      </c>
      <c r="H8" s="41">
        <f t="shared" si="3"/>
        <v>1.7155172413793103</v>
      </c>
      <c r="I8" s="41">
        <f t="shared" si="4"/>
        <v>5</v>
      </c>
    </row>
    <row r="9" spans="1:9" ht="14.25" customHeight="1">
      <c r="A9" s="7" t="s">
        <v>19</v>
      </c>
      <c r="B9" s="7" t="s">
        <v>20</v>
      </c>
      <c r="C9" s="19">
        <v>669</v>
      </c>
      <c r="D9" s="20">
        <v>328</v>
      </c>
      <c r="E9" s="6">
        <f t="shared" si="0"/>
        <v>997</v>
      </c>
      <c r="F9" s="8">
        <f t="shared" si="1"/>
        <v>67.10130391173522</v>
      </c>
      <c r="G9" s="9">
        <f t="shared" si="2"/>
        <v>32.89869608826479</v>
      </c>
      <c r="H9" s="41">
        <f t="shared" si="3"/>
        <v>2.0396341463414633</v>
      </c>
      <c r="I9" s="41">
        <f t="shared" si="4"/>
        <v>5</v>
      </c>
    </row>
    <row r="10" spans="1:11" ht="14.25" customHeight="1">
      <c r="A10" s="7" t="s">
        <v>21</v>
      </c>
      <c r="B10" s="7" t="s">
        <v>22</v>
      </c>
      <c r="C10" s="19">
        <v>856</v>
      </c>
      <c r="D10" s="20">
        <v>331</v>
      </c>
      <c r="E10" s="6">
        <f t="shared" si="0"/>
        <v>1187</v>
      </c>
      <c r="F10" s="8">
        <f t="shared" si="1"/>
        <v>72.11457455770851</v>
      </c>
      <c r="G10" s="9">
        <f t="shared" si="2"/>
        <v>27.88542544229149</v>
      </c>
      <c r="H10" s="41">
        <f t="shared" si="3"/>
        <v>2.5861027190332324</v>
      </c>
      <c r="I10" s="41">
        <f t="shared" si="4"/>
        <v>5</v>
      </c>
      <c r="K10" t="s">
        <v>88</v>
      </c>
    </row>
    <row r="11" spans="1:11" ht="14.25" customHeight="1">
      <c r="A11" s="7" t="s">
        <v>23</v>
      </c>
      <c r="B11" s="7" t="s">
        <v>24</v>
      </c>
      <c r="C11" s="19">
        <v>400</v>
      </c>
      <c r="D11" s="20">
        <v>196</v>
      </c>
      <c r="E11" s="6">
        <f t="shared" si="0"/>
        <v>596</v>
      </c>
      <c r="F11" s="8">
        <f t="shared" si="1"/>
        <v>67.11409395973155</v>
      </c>
      <c r="G11" s="9">
        <f t="shared" si="2"/>
        <v>32.88590604026846</v>
      </c>
      <c r="H11" s="41">
        <f t="shared" si="3"/>
        <v>2.0408163265306123</v>
      </c>
      <c r="I11" s="41">
        <f t="shared" si="4"/>
        <v>5</v>
      </c>
      <c r="K11" t="s">
        <v>89</v>
      </c>
    </row>
    <row r="12" spans="1:11" ht="14.25" customHeight="1">
      <c r="A12" s="7" t="s">
        <v>25</v>
      </c>
      <c r="B12" s="7" t="s">
        <v>26</v>
      </c>
      <c r="C12" s="19">
        <v>523</v>
      </c>
      <c r="D12" s="20">
        <v>267</v>
      </c>
      <c r="E12" s="6">
        <f t="shared" si="0"/>
        <v>790</v>
      </c>
      <c r="F12" s="8">
        <f t="shared" si="1"/>
        <v>66.20253164556962</v>
      </c>
      <c r="G12" s="9">
        <f t="shared" si="2"/>
        <v>33.79746835443038</v>
      </c>
      <c r="H12" s="41">
        <f t="shared" si="3"/>
        <v>1.9588014981273407</v>
      </c>
      <c r="I12" s="41">
        <f t="shared" si="4"/>
        <v>5</v>
      </c>
      <c r="K12" t="s">
        <v>90</v>
      </c>
    </row>
    <row r="13" spans="1:11" ht="14.25" customHeight="1">
      <c r="A13" s="7" t="s">
        <v>27</v>
      </c>
      <c r="B13" s="7" t="s">
        <v>28</v>
      </c>
      <c r="C13" s="19">
        <v>222</v>
      </c>
      <c r="D13" s="20">
        <v>169</v>
      </c>
      <c r="E13" s="6">
        <f t="shared" si="0"/>
        <v>391</v>
      </c>
      <c r="F13" s="8">
        <f t="shared" si="1"/>
        <v>56.77749360613811</v>
      </c>
      <c r="G13" s="9">
        <f t="shared" si="2"/>
        <v>43.22250639386189</v>
      </c>
      <c r="H13" s="41">
        <f t="shared" si="3"/>
        <v>1.3136094674556213</v>
      </c>
      <c r="I13" s="51">
        <f t="shared" si="4"/>
        <v>3</v>
      </c>
      <c r="K13" t="s">
        <v>91</v>
      </c>
    </row>
    <row r="14" spans="1:11" ht="14.25" customHeight="1">
      <c r="A14" s="7" t="s">
        <v>29</v>
      </c>
      <c r="B14" s="7" t="s">
        <v>30</v>
      </c>
      <c r="C14" s="19">
        <v>612</v>
      </c>
      <c r="D14" s="20">
        <v>233</v>
      </c>
      <c r="E14" s="6">
        <f t="shared" si="0"/>
        <v>845</v>
      </c>
      <c r="F14" s="8">
        <f t="shared" si="1"/>
        <v>72.42603550295857</v>
      </c>
      <c r="G14" s="9">
        <f t="shared" si="2"/>
        <v>27.57396449704142</v>
      </c>
      <c r="H14" s="41">
        <f t="shared" si="3"/>
        <v>2.6266094420600856</v>
      </c>
      <c r="I14" s="41">
        <f t="shared" si="4"/>
        <v>5</v>
      </c>
      <c r="K14" t="s">
        <v>92</v>
      </c>
    </row>
    <row r="15" spans="1:11" ht="14.25" customHeight="1">
      <c r="A15" s="7" t="s">
        <v>31</v>
      </c>
      <c r="B15" s="7" t="s">
        <v>32</v>
      </c>
      <c r="C15" s="19">
        <v>404</v>
      </c>
      <c r="D15" s="20">
        <v>287</v>
      </c>
      <c r="E15" s="6">
        <f t="shared" si="0"/>
        <v>691</v>
      </c>
      <c r="F15" s="8">
        <f t="shared" si="1"/>
        <v>58.465991316931984</v>
      </c>
      <c r="G15" s="9">
        <f t="shared" si="2"/>
        <v>41.534008683068016</v>
      </c>
      <c r="H15" s="41">
        <f t="shared" si="3"/>
        <v>1.4076655052264808</v>
      </c>
      <c r="I15" s="51">
        <f t="shared" si="4"/>
        <v>4</v>
      </c>
      <c r="K15" t="s">
        <v>93</v>
      </c>
    </row>
    <row r="16" spans="1:11" ht="14.25" customHeight="1">
      <c r="A16" s="7" t="s">
        <v>33</v>
      </c>
      <c r="B16" s="7" t="s">
        <v>34</v>
      </c>
      <c r="C16" s="19">
        <v>826</v>
      </c>
      <c r="D16" s="20">
        <v>913</v>
      </c>
      <c r="E16" s="6">
        <f t="shared" si="0"/>
        <v>1739</v>
      </c>
      <c r="F16" s="8">
        <f t="shared" si="1"/>
        <v>47.49856239217941</v>
      </c>
      <c r="G16" s="9">
        <f t="shared" si="2"/>
        <v>52.50143760782059</v>
      </c>
      <c r="H16" s="41">
        <f t="shared" si="3"/>
        <v>0.904709748083242</v>
      </c>
      <c r="I16" s="52">
        <f t="shared" si="4"/>
        <v>1</v>
      </c>
      <c r="K16" t="s">
        <v>94</v>
      </c>
    </row>
    <row r="17" spans="1:9" ht="14.25" customHeight="1">
      <c r="A17" s="7" t="s">
        <v>35</v>
      </c>
      <c r="B17" s="7" t="s">
        <v>36</v>
      </c>
      <c r="C17" s="19">
        <v>352</v>
      </c>
      <c r="D17" s="20">
        <v>135</v>
      </c>
      <c r="E17" s="6">
        <f t="shared" si="0"/>
        <v>487</v>
      </c>
      <c r="F17" s="8">
        <f t="shared" si="1"/>
        <v>72.27926078028747</v>
      </c>
      <c r="G17" s="9">
        <f t="shared" si="2"/>
        <v>27.720739219712527</v>
      </c>
      <c r="H17" s="41">
        <f t="shared" si="3"/>
        <v>2.6074074074074076</v>
      </c>
      <c r="I17" s="41">
        <f t="shared" si="4"/>
        <v>5</v>
      </c>
    </row>
    <row r="18" spans="1:11" ht="14.25" customHeight="1">
      <c r="A18" s="7" t="s">
        <v>37</v>
      </c>
      <c r="B18" s="7" t="s">
        <v>38</v>
      </c>
      <c r="C18" s="19">
        <v>245</v>
      </c>
      <c r="D18" s="20">
        <v>116</v>
      </c>
      <c r="E18" s="6">
        <f t="shared" si="0"/>
        <v>361</v>
      </c>
      <c r="F18" s="8">
        <f t="shared" si="1"/>
        <v>67.86703601108033</v>
      </c>
      <c r="G18" s="9">
        <f t="shared" si="2"/>
        <v>32.13296398891966</v>
      </c>
      <c r="H18" s="41">
        <f t="shared" si="3"/>
        <v>2.1120689655172415</v>
      </c>
      <c r="I18" s="41">
        <f t="shared" si="4"/>
        <v>5</v>
      </c>
      <c r="K18" t="s">
        <v>123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41"/>
      <c r="I19" s="41"/>
      <c r="K19" t="s">
        <v>124</v>
      </c>
    </row>
    <row r="20" spans="1:11" ht="14.25">
      <c r="A20" s="7" t="s">
        <v>41</v>
      </c>
      <c r="B20" s="7" t="s">
        <v>42</v>
      </c>
      <c r="C20" s="19">
        <v>420</v>
      </c>
      <c r="D20" s="20">
        <v>591</v>
      </c>
      <c r="E20" s="6">
        <f t="shared" si="0"/>
        <v>1011</v>
      </c>
      <c r="F20" s="8">
        <f t="shared" si="1"/>
        <v>41.54302670623146</v>
      </c>
      <c r="G20" s="9">
        <f t="shared" si="2"/>
        <v>58.45697329376854</v>
      </c>
      <c r="H20" s="41">
        <f t="shared" si="3"/>
        <v>0.7106598984771574</v>
      </c>
      <c r="I20" s="52">
        <f t="shared" si="4"/>
        <v>1</v>
      </c>
      <c r="K20" t="s">
        <v>125</v>
      </c>
    </row>
    <row r="21" spans="1:11" ht="14.25">
      <c r="A21" s="7" t="s">
        <v>43</v>
      </c>
      <c r="B21" s="7" t="s">
        <v>44</v>
      </c>
      <c r="C21" s="19">
        <v>398</v>
      </c>
      <c r="D21" s="20">
        <v>833</v>
      </c>
      <c r="E21" s="6">
        <f t="shared" si="0"/>
        <v>1231</v>
      </c>
      <c r="F21" s="8">
        <f t="shared" si="1"/>
        <v>32.331437855402115</v>
      </c>
      <c r="G21" s="9">
        <f t="shared" si="2"/>
        <v>67.66856214459789</v>
      </c>
      <c r="H21" s="41">
        <f t="shared" si="3"/>
        <v>0.4777911164465786</v>
      </c>
      <c r="I21" s="52">
        <f t="shared" si="4"/>
        <v>1</v>
      </c>
      <c r="K21" t="s">
        <v>126</v>
      </c>
    </row>
    <row r="22" spans="1:11" ht="14.25">
      <c r="A22" s="7" t="s">
        <v>45</v>
      </c>
      <c r="B22" s="7" t="s">
        <v>46</v>
      </c>
      <c r="C22" s="19">
        <v>690</v>
      </c>
      <c r="D22" s="20">
        <v>882</v>
      </c>
      <c r="E22" s="6">
        <f t="shared" si="0"/>
        <v>1572</v>
      </c>
      <c r="F22" s="8">
        <f t="shared" si="1"/>
        <v>43.89312977099237</v>
      </c>
      <c r="G22" s="9">
        <f t="shared" si="2"/>
        <v>56.10687022900763</v>
      </c>
      <c r="H22" s="41">
        <f t="shared" si="3"/>
        <v>0.782312925170068</v>
      </c>
      <c r="I22" s="52">
        <f t="shared" si="4"/>
        <v>1</v>
      </c>
      <c r="K22" t="s">
        <v>127</v>
      </c>
    </row>
    <row r="23" spans="1:9" ht="14.25">
      <c r="A23" s="7" t="s">
        <v>47</v>
      </c>
      <c r="B23" s="7" t="s">
        <v>48</v>
      </c>
      <c r="C23" s="19">
        <v>292</v>
      </c>
      <c r="D23" s="20">
        <v>443</v>
      </c>
      <c r="E23" s="6">
        <f t="shared" si="0"/>
        <v>735</v>
      </c>
      <c r="F23" s="8">
        <f t="shared" si="1"/>
        <v>39.72789115646258</v>
      </c>
      <c r="G23" s="9">
        <f t="shared" si="2"/>
        <v>60.27210884353742</v>
      </c>
      <c r="H23" s="41">
        <f t="shared" si="3"/>
        <v>0.6591422121896162</v>
      </c>
      <c r="I23" s="52">
        <f t="shared" si="4"/>
        <v>1</v>
      </c>
    </row>
    <row r="24" spans="1:9" ht="14.25">
      <c r="A24" s="7" t="s">
        <v>49</v>
      </c>
      <c r="B24" s="7" t="s">
        <v>50</v>
      </c>
      <c r="C24" s="19">
        <v>265</v>
      </c>
      <c r="D24" s="20">
        <v>614</v>
      </c>
      <c r="E24" s="6">
        <f t="shared" si="0"/>
        <v>879</v>
      </c>
      <c r="F24" s="8">
        <f t="shared" si="1"/>
        <v>30.14789533560865</v>
      </c>
      <c r="G24" s="9">
        <f t="shared" si="2"/>
        <v>69.85210466439136</v>
      </c>
      <c r="H24" s="41">
        <f t="shared" si="3"/>
        <v>0.43159609120521175</v>
      </c>
      <c r="I24" s="52">
        <f t="shared" si="4"/>
        <v>1</v>
      </c>
    </row>
    <row r="25" spans="1:9" ht="14.25">
      <c r="A25" s="7" t="s">
        <v>51</v>
      </c>
      <c r="B25" s="7" t="s">
        <v>52</v>
      </c>
      <c r="C25" s="19">
        <v>142</v>
      </c>
      <c r="D25" s="20">
        <v>571</v>
      </c>
      <c r="E25" s="6">
        <f t="shared" si="0"/>
        <v>713</v>
      </c>
      <c r="F25" s="8">
        <f t="shared" si="1"/>
        <v>19.91584852734923</v>
      </c>
      <c r="G25" s="9">
        <f t="shared" si="2"/>
        <v>80.08415147265076</v>
      </c>
      <c r="H25" s="41">
        <f t="shared" si="3"/>
        <v>0.2486865148861646</v>
      </c>
      <c r="I25" s="52">
        <f t="shared" si="4"/>
        <v>1</v>
      </c>
    </row>
    <row r="26" spans="1:9" ht="14.25">
      <c r="A26" s="11" t="s">
        <v>53</v>
      </c>
      <c r="B26" s="11" t="s">
        <v>54</v>
      </c>
      <c r="C26" s="19">
        <v>462</v>
      </c>
      <c r="D26" s="20">
        <v>410</v>
      </c>
      <c r="E26" s="12">
        <f t="shared" si="0"/>
        <v>872</v>
      </c>
      <c r="F26" s="8">
        <f t="shared" si="1"/>
        <v>52.981651376146786</v>
      </c>
      <c r="G26" s="9">
        <f t="shared" si="2"/>
        <v>47.018348623853214</v>
      </c>
      <c r="H26" s="41">
        <f t="shared" si="3"/>
        <v>1.1268292682926828</v>
      </c>
      <c r="I26" s="51">
        <f t="shared" si="4"/>
        <v>2</v>
      </c>
    </row>
    <row r="27" spans="1:9" ht="14.25">
      <c r="A27" s="11" t="s">
        <v>55</v>
      </c>
      <c r="B27" s="11" t="s">
        <v>56</v>
      </c>
      <c r="C27" s="19">
        <v>2</v>
      </c>
      <c r="D27" s="20">
        <v>466</v>
      </c>
      <c r="E27" s="12">
        <f t="shared" si="0"/>
        <v>468</v>
      </c>
      <c r="F27" s="8">
        <f t="shared" si="1"/>
        <v>0.4273504273504274</v>
      </c>
      <c r="G27" s="9">
        <f t="shared" si="2"/>
        <v>99.57264957264957</v>
      </c>
      <c r="H27" s="41">
        <f t="shared" si="3"/>
        <v>0.004291845493562232</v>
      </c>
      <c r="I27" s="51">
        <f t="shared" si="4"/>
        <v>1</v>
      </c>
    </row>
    <row r="28" spans="1:9" ht="14.25">
      <c r="A28" s="14"/>
      <c r="B28" s="15" t="s">
        <v>57</v>
      </c>
      <c r="C28" s="14">
        <f>SUM(C21:C25)</f>
        <v>1787</v>
      </c>
      <c r="D28" s="14">
        <f>SUM(D21:D25)</f>
        <v>3343</v>
      </c>
      <c r="E28" s="14">
        <f t="shared" si="0"/>
        <v>5130</v>
      </c>
      <c r="F28" s="8">
        <f t="shared" si="1"/>
        <v>34.83430799220273</v>
      </c>
      <c r="G28" s="9">
        <f t="shared" si="2"/>
        <v>65.16569200779728</v>
      </c>
      <c r="H28" s="47">
        <f t="shared" si="3"/>
        <v>0.5345498055638648</v>
      </c>
      <c r="I28" s="47">
        <f t="shared" si="4"/>
        <v>1</v>
      </c>
    </row>
    <row r="29" spans="1:9" ht="14.25">
      <c r="A29" s="16"/>
      <c r="B29" s="17" t="s">
        <v>58</v>
      </c>
      <c r="C29" s="16">
        <f>SUM(C3:C18,C20,C26)</f>
        <v>8995</v>
      </c>
      <c r="D29" s="16">
        <f>SUM(D3:D18,D20,D26)</f>
        <v>5161</v>
      </c>
      <c r="E29" s="16">
        <f>SUM(E3:E18,E20,E26)</f>
        <v>14156</v>
      </c>
      <c r="F29" s="8">
        <f t="shared" si="1"/>
        <v>63.54196100593388</v>
      </c>
      <c r="G29" s="9">
        <f t="shared" si="2"/>
        <v>36.45803899406612</v>
      </c>
      <c r="H29" s="47">
        <f t="shared" si="3"/>
        <v>1.7428792869598915</v>
      </c>
      <c r="I29" s="47">
        <f t="shared" si="4"/>
        <v>5</v>
      </c>
    </row>
    <row r="30" spans="1:9" ht="14.25">
      <c r="A30" s="16"/>
      <c r="B30" s="17" t="s">
        <v>59</v>
      </c>
      <c r="C30" s="16">
        <f>C29+C28</f>
        <v>10782</v>
      </c>
      <c r="D30" s="16">
        <f>D29+D28</f>
        <v>8504</v>
      </c>
      <c r="E30" s="16">
        <f>E29+E28</f>
        <v>19286</v>
      </c>
      <c r="F30" s="8">
        <f t="shared" si="1"/>
        <v>55.905838432023224</v>
      </c>
      <c r="G30" s="9">
        <f t="shared" si="2"/>
        <v>44.09416156797677</v>
      </c>
      <c r="H30" s="47">
        <f t="shared" si="3"/>
        <v>1.2678739416745062</v>
      </c>
      <c r="I30" s="47">
        <f t="shared" si="4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13" sqref="I13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96" width="9.00390625" style="0" customWidth="1"/>
    <col min="197" max="197" width="39.421875" style="0" customWidth="1"/>
    <col min="198" max="199" width="9.00390625" style="0" customWidth="1"/>
    <col min="200" max="16384" width="0" style="0" hidden="1" customWidth="1"/>
  </cols>
  <sheetData>
    <row r="1" spans="1:10" ht="14.25">
      <c r="A1" s="1" t="s">
        <v>76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33" t="s">
        <v>79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t="s">
        <v>80</v>
      </c>
      <c r="K2" t="s">
        <v>81</v>
      </c>
    </row>
    <row r="3" spans="1:11" ht="14.25" customHeight="1">
      <c r="A3" s="7" t="s">
        <v>7</v>
      </c>
      <c r="B3" s="7" t="s">
        <v>8</v>
      </c>
      <c r="C3" s="19">
        <v>396</v>
      </c>
      <c r="D3" s="20">
        <v>102</v>
      </c>
      <c r="E3" s="6">
        <f aca="true" t="shared" si="0" ref="E3:E28">SUM(C3:D3)</f>
        <v>498</v>
      </c>
      <c r="F3" s="8">
        <f>IF(C3="","",C3/E3*100)</f>
        <v>79.51807228915662</v>
      </c>
      <c r="G3" s="9">
        <f>IF(D3="","",D3/E3*100)</f>
        <v>20.481927710843372</v>
      </c>
      <c r="H3" s="41">
        <f>C3/D3</f>
        <v>3.8823529411764706</v>
      </c>
      <c r="I3" s="41">
        <f>IF(H3&gt;=1.51,5,(IF(H3&gt;=1.33,4,(IF(H3&gt;=1.15,3,(IF(H3&gt;=0.97,2,1)))))))</f>
        <v>5</v>
      </c>
      <c r="J3" t="s">
        <v>83</v>
      </c>
      <c r="K3" t="s">
        <v>82</v>
      </c>
    </row>
    <row r="4" spans="1:11" ht="14.25" customHeight="1">
      <c r="A4" s="7" t="s">
        <v>9</v>
      </c>
      <c r="B4" s="7" t="s">
        <v>10</v>
      </c>
      <c r="C4" s="19">
        <v>390</v>
      </c>
      <c r="D4" s="20">
        <v>197</v>
      </c>
      <c r="E4" s="6">
        <f t="shared" si="0"/>
        <v>587</v>
      </c>
      <c r="F4" s="8">
        <f aca="true" t="shared" si="1" ref="F4:F30">IF(C4="","",C4/E4*100)</f>
        <v>66.43952299829643</v>
      </c>
      <c r="G4" s="9">
        <f aca="true" t="shared" si="2" ref="G4:G30">IF(D4="","",D4/E4*100)</f>
        <v>33.560477001703575</v>
      </c>
      <c r="H4" s="41">
        <f aca="true" t="shared" si="3" ref="H4:H30">C4/D4</f>
        <v>1.9796954314720812</v>
      </c>
      <c r="I4" s="41">
        <f aca="true" t="shared" si="4" ref="I4:I30">IF(H4&gt;=1.51,5,(IF(H4&gt;=1.33,4,(IF(H4&gt;=1.15,3,(IF(H4&gt;=0.97,2,1)))))))</f>
        <v>5</v>
      </c>
      <c r="J4" t="s">
        <v>87</v>
      </c>
      <c r="K4" t="s">
        <v>96</v>
      </c>
    </row>
    <row r="5" spans="1:11" ht="14.25" customHeight="1">
      <c r="A5" s="7" t="s">
        <v>11</v>
      </c>
      <c r="B5" s="7" t="s">
        <v>12</v>
      </c>
      <c r="C5" s="19">
        <v>723</v>
      </c>
      <c r="D5" s="20">
        <v>327</v>
      </c>
      <c r="E5" s="6">
        <f t="shared" si="0"/>
        <v>1050</v>
      </c>
      <c r="F5" s="8">
        <f t="shared" si="1"/>
        <v>68.85714285714286</v>
      </c>
      <c r="G5" s="9">
        <f t="shared" si="2"/>
        <v>31.142857142857146</v>
      </c>
      <c r="H5" s="41">
        <f t="shared" si="3"/>
        <v>2.2110091743119265</v>
      </c>
      <c r="I5" s="41">
        <f t="shared" si="4"/>
        <v>5</v>
      </c>
      <c r="K5" t="s">
        <v>95</v>
      </c>
    </row>
    <row r="6" spans="1:11" ht="14.25" customHeight="1">
      <c r="A6" s="7" t="s">
        <v>13</v>
      </c>
      <c r="B6" s="7" t="s">
        <v>14</v>
      </c>
      <c r="C6" s="19">
        <v>730</v>
      </c>
      <c r="D6" s="20">
        <v>225</v>
      </c>
      <c r="E6" s="6">
        <f t="shared" si="0"/>
        <v>955</v>
      </c>
      <c r="F6" s="8">
        <f t="shared" si="1"/>
        <v>76.43979057591623</v>
      </c>
      <c r="G6" s="9">
        <f t="shared" si="2"/>
        <v>23.56020942408377</v>
      </c>
      <c r="H6" s="41">
        <f t="shared" si="3"/>
        <v>3.2444444444444445</v>
      </c>
      <c r="I6" s="41">
        <f t="shared" si="4"/>
        <v>5</v>
      </c>
      <c r="K6" t="s">
        <v>85</v>
      </c>
    </row>
    <row r="7" spans="1:11" ht="14.25" customHeight="1">
      <c r="A7" s="7" t="s">
        <v>15</v>
      </c>
      <c r="B7" s="7" t="s">
        <v>16</v>
      </c>
      <c r="C7" s="19">
        <v>400</v>
      </c>
      <c r="D7" s="20">
        <v>138</v>
      </c>
      <c r="E7" s="6">
        <f t="shared" si="0"/>
        <v>538</v>
      </c>
      <c r="F7" s="8">
        <f t="shared" si="1"/>
        <v>74.34944237918215</v>
      </c>
      <c r="G7" s="9">
        <f t="shared" si="2"/>
        <v>25.650557620817843</v>
      </c>
      <c r="H7" s="41">
        <f t="shared" si="3"/>
        <v>2.898550724637681</v>
      </c>
      <c r="I7" s="41">
        <f t="shared" si="4"/>
        <v>5</v>
      </c>
      <c r="K7" t="s">
        <v>86</v>
      </c>
    </row>
    <row r="8" spans="1:9" ht="14.25" customHeight="1">
      <c r="A8" s="7" t="s">
        <v>17</v>
      </c>
      <c r="B8" s="7" t="s">
        <v>18</v>
      </c>
      <c r="C8" s="19">
        <v>481</v>
      </c>
      <c r="D8" s="20">
        <v>251</v>
      </c>
      <c r="E8" s="6">
        <f t="shared" si="0"/>
        <v>732</v>
      </c>
      <c r="F8" s="8">
        <f t="shared" si="1"/>
        <v>65.7103825136612</v>
      </c>
      <c r="G8" s="9">
        <f t="shared" si="2"/>
        <v>34.2896174863388</v>
      </c>
      <c r="H8" s="41">
        <f t="shared" si="3"/>
        <v>1.9163346613545817</v>
      </c>
      <c r="I8" s="41">
        <f t="shared" si="4"/>
        <v>5</v>
      </c>
    </row>
    <row r="9" spans="1:9" ht="14.25" customHeight="1">
      <c r="A9" s="7" t="s">
        <v>19</v>
      </c>
      <c r="B9" s="7" t="s">
        <v>20</v>
      </c>
      <c r="C9" s="19">
        <v>713</v>
      </c>
      <c r="D9" s="20">
        <v>448</v>
      </c>
      <c r="E9" s="6">
        <f t="shared" si="0"/>
        <v>1161</v>
      </c>
      <c r="F9" s="8">
        <f t="shared" si="1"/>
        <v>61.412575366063734</v>
      </c>
      <c r="G9" s="9">
        <f t="shared" si="2"/>
        <v>38.587424633936266</v>
      </c>
      <c r="H9" s="41">
        <f t="shared" si="3"/>
        <v>1.5915178571428572</v>
      </c>
      <c r="I9" s="41">
        <f t="shared" si="4"/>
        <v>5</v>
      </c>
    </row>
    <row r="10" spans="1:11" ht="14.25" customHeight="1">
      <c r="A10" s="7" t="s">
        <v>21</v>
      </c>
      <c r="B10" s="7" t="s">
        <v>22</v>
      </c>
      <c r="C10" s="19">
        <v>946</v>
      </c>
      <c r="D10" s="20">
        <v>322</v>
      </c>
      <c r="E10" s="6">
        <f t="shared" si="0"/>
        <v>1268</v>
      </c>
      <c r="F10" s="8">
        <f t="shared" si="1"/>
        <v>74.60567823343848</v>
      </c>
      <c r="G10" s="9">
        <f t="shared" si="2"/>
        <v>25.39432176656151</v>
      </c>
      <c r="H10" s="41">
        <f t="shared" si="3"/>
        <v>2.937888198757764</v>
      </c>
      <c r="I10" s="41">
        <f t="shared" si="4"/>
        <v>5</v>
      </c>
      <c r="K10" t="s">
        <v>88</v>
      </c>
    </row>
    <row r="11" spans="1:11" ht="14.25" customHeight="1">
      <c r="A11" s="7" t="s">
        <v>23</v>
      </c>
      <c r="B11" s="7" t="s">
        <v>24</v>
      </c>
      <c r="C11" s="19">
        <v>600</v>
      </c>
      <c r="D11" s="20">
        <v>206</v>
      </c>
      <c r="E11" s="6">
        <f t="shared" si="0"/>
        <v>806</v>
      </c>
      <c r="F11" s="8">
        <f t="shared" si="1"/>
        <v>74.44168734491315</v>
      </c>
      <c r="G11" s="9">
        <f t="shared" si="2"/>
        <v>25.55831265508685</v>
      </c>
      <c r="H11" s="41">
        <f t="shared" si="3"/>
        <v>2.912621359223301</v>
      </c>
      <c r="I11" s="41">
        <f t="shared" si="4"/>
        <v>5</v>
      </c>
      <c r="K11" t="s">
        <v>89</v>
      </c>
    </row>
    <row r="12" spans="1:11" ht="14.25" customHeight="1">
      <c r="A12" s="7" t="s">
        <v>25</v>
      </c>
      <c r="B12" s="7" t="s">
        <v>26</v>
      </c>
      <c r="C12" s="19">
        <v>627</v>
      </c>
      <c r="D12" s="20">
        <v>258</v>
      </c>
      <c r="E12" s="6">
        <f t="shared" si="0"/>
        <v>885</v>
      </c>
      <c r="F12" s="8">
        <f t="shared" si="1"/>
        <v>70.84745762711864</v>
      </c>
      <c r="G12" s="9">
        <f t="shared" si="2"/>
        <v>29.152542372881356</v>
      </c>
      <c r="H12" s="41">
        <f t="shared" si="3"/>
        <v>2.4302325581395348</v>
      </c>
      <c r="I12" s="41">
        <f t="shared" si="4"/>
        <v>5</v>
      </c>
      <c r="K12" t="s">
        <v>90</v>
      </c>
    </row>
    <row r="13" spans="1:11" ht="14.25" customHeight="1">
      <c r="A13" s="7" t="s">
        <v>27</v>
      </c>
      <c r="B13" s="7" t="s">
        <v>28</v>
      </c>
      <c r="C13" s="19">
        <v>203</v>
      </c>
      <c r="D13" s="20">
        <v>178</v>
      </c>
      <c r="E13" s="6">
        <f t="shared" si="0"/>
        <v>381</v>
      </c>
      <c r="F13" s="8">
        <f t="shared" si="1"/>
        <v>53.28083989501312</v>
      </c>
      <c r="G13" s="9">
        <f t="shared" si="2"/>
        <v>46.71916010498688</v>
      </c>
      <c r="H13" s="41">
        <f t="shared" si="3"/>
        <v>1.1404494382022472</v>
      </c>
      <c r="I13" s="51">
        <f t="shared" si="4"/>
        <v>2</v>
      </c>
      <c r="K13" t="s">
        <v>91</v>
      </c>
    </row>
    <row r="14" spans="1:11" ht="14.25" customHeight="1">
      <c r="A14" s="7" t="s">
        <v>29</v>
      </c>
      <c r="B14" s="7" t="s">
        <v>30</v>
      </c>
      <c r="C14" s="19">
        <v>691</v>
      </c>
      <c r="D14" s="20">
        <v>228</v>
      </c>
      <c r="E14" s="6">
        <f t="shared" si="0"/>
        <v>919</v>
      </c>
      <c r="F14" s="8">
        <f t="shared" si="1"/>
        <v>75.1904243743199</v>
      </c>
      <c r="G14" s="9">
        <f t="shared" si="2"/>
        <v>24.809575625680086</v>
      </c>
      <c r="H14" s="41">
        <f t="shared" si="3"/>
        <v>3.030701754385965</v>
      </c>
      <c r="I14" s="41">
        <f t="shared" si="4"/>
        <v>5</v>
      </c>
      <c r="K14" t="s">
        <v>92</v>
      </c>
    </row>
    <row r="15" spans="1:11" ht="14.25" customHeight="1">
      <c r="A15" s="7" t="s">
        <v>31</v>
      </c>
      <c r="B15" s="7" t="s">
        <v>32</v>
      </c>
      <c r="C15" s="19">
        <v>476</v>
      </c>
      <c r="D15" s="20">
        <v>306</v>
      </c>
      <c r="E15" s="6">
        <f t="shared" si="0"/>
        <v>782</v>
      </c>
      <c r="F15" s="8">
        <f t="shared" si="1"/>
        <v>60.86956521739131</v>
      </c>
      <c r="G15" s="9">
        <f t="shared" si="2"/>
        <v>39.130434782608695</v>
      </c>
      <c r="H15" s="41">
        <f t="shared" si="3"/>
        <v>1.5555555555555556</v>
      </c>
      <c r="I15" s="41">
        <f t="shared" si="4"/>
        <v>5</v>
      </c>
      <c r="K15" t="s">
        <v>93</v>
      </c>
    </row>
    <row r="16" spans="1:11" ht="14.25" customHeight="1">
      <c r="A16" s="7" t="s">
        <v>33</v>
      </c>
      <c r="B16" s="7" t="s">
        <v>34</v>
      </c>
      <c r="C16" s="19">
        <v>848</v>
      </c>
      <c r="D16" s="20">
        <v>1052</v>
      </c>
      <c r="E16" s="6">
        <f t="shared" si="0"/>
        <v>1900</v>
      </c>
      <c r="F16" s="8">
        <f t="shared" si="1"/>
        <v>44.631578947368425</v>
      </c>
      <c r="G16" s="9">
        <f t="shared" si="2"/>
        <v>55.368421052631575</v>
      </c>
      <c r="H16" s="41">
        <f t="shared" si="3"/>
        <v>0.8060836501901141</v>
      </c>
      <c r="I16" s="52">
        <f t="shared" si="4"/>
        <v>1</v>
      </c>
      <c r="K16" t="s">
        <v>94</v>
      </c>
    </row>
    <row r="17" spans="1:9" ht="14.25" customHeight="1">
      <c r="A17" s="7" t="s">
        <v>35</v>
      </c>
      <c r="B17" s="7" t="s">
        <v>36</v>
      </c>
      <c r="C17" s="19">
        <v>495</v>
      </c>
      <c r="D17" s="20">
        <v>131</v>
      </c>
      <c r="E17" s="6">
        <f t="shared" si="0"/>
        <v>626</v>
      </c>
      <c r="F17" s="8">
        <f t="shared" si="1"/>
        <v>79.07348242811501</v>
      </c>
      <c r="G17" s="9">
        <f t="shared" si="2"/>
        <v>20.926517571884983</v>
      </c>
      <c r="H17" s="41">
        <f t="shared" si="3"/>
        <v>3.7786259541984735</v>
      </c>
      <c r="I17" s="41">
        <f t="shared" si="4"/>
        <v>5</v>
      </c>
    </row>
    <row r="18" spans="1:11" ht="14.25" customHeight="1">
      <c r="A18" s="7" t="s">
        <v>37</v>
      </c>
      <c r="B18" s="7" t="s">
        <v>38</v>
      </c>
      <c r="C18" s="19">
        <v>292</v>
      </c>
      <c r="D18" s="20">
        <v>126</v>
      </c>
      <c r="E18" s="6">
        <f t="shared" si="0"/>
        <v>418</v>
      </c>
      <c r="F18" s="8">
        <f t="shared" si="1"/>
        <v>69.85645933014354</v>
      </c>
      <c r="G18" s="9">
        <f t="shared" si="2"/>
        <v>30.14354066985646</v>
      </c>
      <c r="H18" s="41">
        <f t="shared" si="3"/>
        <v>2.3174603174603177</v>
      </c>
      <c r="I18" s="41">
        <f t="shared" si="4"/>
        <v>5</v>
      </c>
      <c r="K18" t="s">
        <v>123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41"/>
      <c r="I19" s="41"/>
      <c r="K19" t="s">
        <v>124</v>
      </c>
    </row>
    <row r="20" spans="1:11" ht="14.25">
      <c r="A20" s="7" t="s">
        <v>41</v>
      </c>
      <c r="B20" s="7" t="s">
        <v>42</v>
      </c>
      <c r="C20" s="19">
        <v>443</v>
      </c>
      <c r="D20" s="20">
        <v>613</v>
      </c>
      <c r="E20" s="6">
        <f t="shared" si="0"/>
        <v>1056</v>
      </c>
      <c r="F20" s="8">
        <f t="shared" si="1"/>
        <v>41.95075757575758</v>
      </c>
      <c r="G20" s="9">
        <f t="shared" si="2"/>
        <v>58.04924242424242</v>
      </c>
      <c r="H20" s="41">
        <f t="shared" si="3"/>
        <v>0.7226753670473083</v>
      </c>
      <c r="I20" s="52">
        <f t="shared" si="4"/>
        <v>1</v>
      </c>
      <c r="K20" t="s">
        <v>125</v>
      </c>
    </row>
    <row r="21" spans="1:11" ht="14.25">
      <c r="A21" s="7" t="s">
        <v>43</v>
      </c>
      <c r="B21" s="7" t="s">
        <v>44</v>
      </c>
      <c r="C21" s="19">
        <v>380</v>
      </c>
      <c r="D21" s="20">
        <v>889</v>
      </c>
      <c r="E21" s="6">
        <f t="shared" si="0"/>
        <v>1269</v>
      </c>
      <c r="F21" s="8">
        <f t="shared" si="1"/>
        <v>29.944838455476752</v>
      </c>
      <c r="G21" s="9">
        <f t="shared" si="2"/>
        <v>70.05516154452324</v>
      </c>
      <c r="H21" s="41">
        <f t="shared" si="3"/>
        <v>0.42744656917885265</v>
      </c>
      <c r="I21" s="52">
        <f t="shared" si="4"/>
        <v>1</v>
      </c>
      <c r="K21" t="s">
        <v>126</v>
      </c>
    </row>
    <row r="22" spans="1:11" ht="14.25">
      <c r="A22" s="7" t="s">
        <v>45</v>
      </c>
      <c r="B22" s="7" t="s">
        <v>46</v>
      </c>
      <c r="C22" s="19">
        <v>708</v>
      </c>
      <c r="D22" s="20">
        <v>888</v>
      </c>
      <c r="E22" s="6">
        <f t="shared" si="0"/>
        <v>1596</v>
      </c>
      <c r="F22" s="8">
        <f t="shared" si="1"/>
        <v>44.3609022556391</v>
      </c>
      <c r="G22" s="9">
        <f t="shared" si="2"/>
        <v>55.639097744360896</v>
      </c>
      <c r="H22" s="41">
        <f t="shared" si="3"/>
        <v>0.7972972972972973</v>
      </c>
      <c r="I22" s="52">
        <f t="shared" si="4"/>
        <v>1</v>
      </c>
      <c r="K22" t="s">
        <v>127</v>
      </c>
    </row>
    <row r="23" spans="1:9" ht="14.25">
      <c r="A23" s="7" t="s">
        <v>47</v>
      </c>
      <c r="B23" s="7" t="s">
        <v>48</v>
      </c>
      <c r="C23" s="19">
        <v>365</v>
      </c>
      <c r="D23" s="20">
        <v>466</v>
      </c>
      <c r="E23" s="6">
        <f t="shared" si="0"/>
        <v>831</v>
      </c>
      <c r="F23" s="8">
        <f t="shared" si="1"/>
        <v>43.922984356197354</v>
      </c>
      <c r="G23" s="9">
        <f t="shared" si="2"/>
        <v>56.07701564380265</v>
      </c>
      <c r="H23" s="41">
        <f t="shared" si="3"/>
        <v>0.7832618025751072</v>
      </c>
      <c r="I23" s="52">
        <f t="shared" si="4"/>
        <v>1</v>
      </c>
    </row>
    <row r="24" spans="1:9" ht="14.25">
      <c r="A24" s="7" t="s">
        <v>49</v>
      </c>
      <c r="B24" s="7" t="s">
        <v>50</v>
      </c>
      <c r="C24" s="19">
        <v>290</v>
      </c>
      <c r="D24" s="20">
        <v>622</v>
      </c>
      <c r="E24" s="6">
        <f t="shared" si="0"/>
        <v>912</v>
      </c>
      <c r="F24" s="8">
        <f t="shared" si="1"/>
        <v>31.798245614035086</v>
      </c>
      <c r="G24" s="9">
        <f t="shared" si="2"/>
        <v>68.2017543859649</v>
      </c>
      <c r="H24" s="41">
        <f t="shared" si="3"/>
        <v>0.4662379421221865</v>
      </c>
      <c r="I24" s="52">
        <f t="shared" si="4"/>
        <v>1</v>
      </c>
    </row>
    <row r="25" spans="1:9" ht="14.25">
      <c r="A25" s="7" t="s">
        <v>51</v>
      </c>
      <c r="B25" s="7" t="s">
        <v>52</v>
      </c>
      <c r="C25" s="19">
        <v>189</v>
      </c>
      <c r="D25" s="20">
        <v>580</v>
      </c>
      <c r="E25" s="6">
        <f t="shared" si="0"/>
        <v>769</v>
      </c>
      <c r="F25" s="8">
        <f t="shared" si="1"/>
        <v>24.57737321196359</v>
      </c>
      <c r="G25" s="9">
        <f t="shared" si="2"/>
        <v>75.42262678803641</v>
      </c>
      <c r="H25" s="41">
        <f t="shared" si="3"/>
        <v>0.3258620689655172</v>
      </c>
      <c r="I25" s="52">
        <f t="shared" si="4"/>
        <v>1</v>
      </c>
    </row>
    <row r="26" spans="1:9" ht="14.25">
      <c r="A26" s="11" t="s">
        <v>53</v>
      </c>
      <c r="B26" s="11" t="s">
        <v>54</v>
      </c>
      <c r="C26" s="19">
        <v>737</v>
      </c>
      <c r="D26" s="20">
        <v>424</v>
      </c>
      <c r="E26" s="12">
        <f t="shared" si="0"/>
        <v>1161</v>
      </c>
      <c r="F26" s="8">
        <f t="shared" si="1"/>
        <v>63.47975882859603</v>
      </c>
      <c r="G26" s="9">
        <f t="shared" si="2"/>
        <v>36.52024117140396</v>
      </c>
      <c r="H26" s="41">
        <f t="shared" si="3"/>
        <v>1.7382075471698113</v>
      </c>
      <c r="I26" s="41">
        <f t="shared" si="4"/>
        <v>5</v>
      </c>
    </row>
    <row r="27" spans="1:9" ht="14.25">
      <c r="A27" s="11" t="s">
        <v>55</v>
      </c>
      <c r="B27" s="11" t="s">
        <v>56</v>
      </c>
      <c r="C27" s="19">
        <v>7</v>
      </c>
      <c r="D27" s="20">
        <v>442</v>
      </c>
      <c r="E27" s="12">
        <f t="shared" si="0"/>
        <v>449</v>
      </c>
      <c r="F27" s="8">
        <f t="shared" si="1"/>
        <v>1.55902004454343</v>
      </c>
      <c r="G27" s="9">
        <f t="shared" si="2"/>
        <v>98.44097995545657</v>
      </c>
      <c r="H27" s="41">
        <f t="shared" si="3"/>
        <v>0.01583710407239819</v>
      </c>
      <c r="I27" s="51">
        <f t="shared" si="4"/>
        <v>1</v>
      </c>
    </row>
    <row r="28" spans="1:9" ht="14.25">
      <c r="A28" s="14"/>
      <c r="B28" s="15" t="s">
        <v>57</v>
      </c>
      <c r="C28" s="14">
        <f>SUM(C21:C25)</f>
        <v>1932</v>
      </c>
      <c r="D28" s="14">
        <f>SUM(D21:D25)</f>
        <v>3445</v>
      </c>
      <c r="E28" s="14">
        <f t="shared" si="0"/>
        <v>5377</v>
      </c>
      <c r="F28" s="8">
        <f t="shared" si="1"/>
        <v>35.93081644039427</v>
      </c>
      <c r="G28" s="9">
        <f t="shared" si="2"/>
        <v>64.06918355960572</v>
      </c>
      <c r="H28" s="47">
        <f t="shared" si="3"/>
        <v>0.5608127721335269</v>
      </c>
      <c r="I28" s="47">
        <f t="shared" si="4"/>
        <v>1</v>
      </c>
    </row>
    <row r="29" spans="1:9" ht="14.25">
      <c r="A29" s="16"/>
      <c r="B29" s="17" t="s">
        <v>58</v>
      </c>
      <c r="C29" s="16">
        <f>SUM(C3:C18,C20,C26)</f>
        <v>10191</v>
      </c>
      <c r="D29" s="16">
        <f>SUM(D3:D18,D20,D26)</f>
        <v>5532</v>
      </c>
      <c r="E29" s="16">
        <f>SUM(E3:E18,E20,E26)</f>
        <v>15723</v>
      </c>
      <c r="F29" s="8">
        <f t="shared" si="1"/>
        <v>64.81587483304713</v>
      </c>
      <c r="G29" s="9">
        <f t="shared" si="2"/>
        <v>35.184125166952875</v>
      </c>
      <c r="H29" s="47">
        <f t="shared" si="3"/>
        <v>1.8421908893709327</v>
      </c>
      <c r="I29" s="47">
        <f t="shared" si="4"/>
        <v>5</v>
      </c>
    </row>
    <row r="30" spans="1:9" ht="14.25">
      <c r="A30" s="16"/>
      <c r="B30" s="17" t="s">
        <v>59</v>
      </c>
      <c r="C30" s="16">
        <f>C29+C28</f>
        <v>12123</v>
      </c>
      <c r="D30" s="16">
        <f>D29+D28</f>
        <v>8977</v>
      </c>
      <c r="E30" s="16">
        <f>E29+E28</f>
        <v>21100</v>
      </c>
      <c r="F30" s="8">
        <f t="shared" si="1"/>
        <v>57.45497630331754</v>
      </c>
      <c r="G30" s="9">
        <f t="shared" si="2"/>
        <v>42.54502369668246</v>
      </c>
      <c r="H30" s="47">
        <f t="shared" si="3"/>
        <v>1.3504511529464187</v>
      </c>
      <c r="I30" s="47">
        <f t="shared" si="4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9" sqref="K19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90" width="9.00390625" style="0" customWidth="1"/>
    <col min="191" max="191" width="39.421875" style="0" customWidth="1"/>
    <col min="192" max="193" width="9.00390625" style="0" customWidth="1"/>
    <col min="194" max="16384" width="0" style="0" hidden="1" customWidth="1"/>
  </cols>
  <sheetData>
    <row r="1" spans="1:10" ht="14.25">
      <c r="A1" s="1" t="s">
        <v>77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33" t="s">
        <v>79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t="s">
        <v>80</v>
      </c>
      <c r="K2" t="s">
        <v>81</v>
      </c>
    </row>
    <row r="3" spans="1:11" ht="14.25" customHeight="1">
      <c r="A3" s="7" t="s">
        <v>7</v>
      </c>
      <c r="B3" s="21" t="s">
        <v>8</v>
      </c>
      <c r="C3" s="6">
        <v>364</v>
      </c>
      <c r="D3" s="59">
        <v>168</v>
      </c>
      <c r="E3" s="6">
        <f aca="true" t="shared" si="0" ref="E3:E28">SUM(C3:D3)</f>
        <v>532</v>
      </c>
      <c r="F3" s="8">
        <f>IF(C3="","",C3/E3*100)</f>
        <v>68.42105263157895</v>
      </c>
      <c r="G3" s="9">
        <f>IF(D3="","",D3/E3*100)</f>
        <v>31.57894736842105</v>
      </c>
      <c r="H3" s="41">
        <f>C3/D3</f>
        <v>2.1666666666666665</v>
      </c>
      <c r="I3" s="41">
        <f>IF(H3&gt;=1.51,5,(IF(H3&gt;=1.33,4,(IF(H3&gt;=1.15,3,(IF(H3&gt;=0.97,2,1)))))))</f>
        <v>5</v>
      </c>
      <c r="J3" t="s">
        <v>83</v>
      </c>
      <c r="K3" t="s">
        <v>82</v>
      </c>
    </row>
    <row r="4" spans="1:11" ht="14.25" customHeight="1">
      <c r="A4" s="7" t="s">
        <v>9</v>
      </c>
      <c r="B4" s="21" t="s">
        <v>10</v>
      </c>
      <c r="C4" s="6">
        <v>317</v>
      </c>
      <c r="D4" s="59">
        <v>201</v>
      </c>
      <c r="E4" s="6">
        <f t="shared" si="0"/>
        <v>518</v>
      </c>
      <c r="F4" s="8">
        <f aca="true" t="shared" si="1" ref="F4:F30">IF(C4="","",C4/E4*100)</f>
        <v>61.196911196911195</v>
      </c>
      <c r="G4" s="9">
        <f aca="true" t="shared" si="2" ref="G4:G30">IF(D4="","",D4/E4*100)</f>
        <v>38.803088803088805</v>
      </c>
      <c r="H4" s="41">
        <f aca="true" t="shared" si="3" ref="H4:H30">C4/D4</f>
        <v>1.5771144278606966</v>
      </c>
      <c r="I4" s="41">
        <f aca="true" t="shared" si="4" ref="I4:I30">IF(H4&gt;=1.51,5,(IF(H4&gt;=1.33,4,(IF(H4&gt;=1.15,3,(IF(H4&gt;=0.97,2,1)))))))</f>
        <v>5</v>
      </c>
      <c r="J4" t="s">
        <v>87</v>
      </c>
      <c r="K4" t="s">
        <v>96</v>
      </c>
    </row>
    <row r="5" spans="1:11" ht="14.25" customHeight="1">
      <c r="A5" s="7" t="s">
        <v>11</v>
      </c>
      <c r="B5" s="21" t="s">
        <v>12</v>
      </c>
      <c r="C5" s="6">
        <v>886</v>
      </c>
      <c r="D5" s="59">
        <v>329</v>
      </c>
      <c r="E5" s="6">
        <f t="shared" si="0"/>
        <v>1215</v>
      </c>
      <c r="F5" s="8">
        <f t="shared" si="1"/>
        <v>72.92181069958848</v>
      </c>
      <c r="G5" s="9">
        <f t="shared" si="2"/>
        <v>27.07818930041152</v>
      </c>
      <c r="H5" s="41">
        <f t="shared" si="3"/>
        <v>2.6930091185410334</v>
      </c>
      <c r="I5" s="41">
        <f t="shared" si="4"/>
        <v>5</v>
      </c>
      <c r="K5" t="s">
        <v>95</v>
      </c>
    </row>
    <row r="6" spans="1:11" ht="14.25" customHeight="1">
      <c r="A6" s="7" t="s">
        <v>13</v>
      </c>
      <c r="B6" s="21" t="s">
        <v>14</v>
      </c>
      <c r="C6" s="6">
        <v>812</v>
      </c>
      <c r="D6" s="59">
        <v>244</v>
      </c>
      <c r="E6" s="6">
        <f t="shared" si="0"/>
        <v>1056</v>
      </c>
      <c r="F6" s="8">
        <f t="shared" si="1"/>
        <v>76.89393939393939</v>
      </c>
      <c r="G6" s="9">
        <f t="shared" si="2"/>
        <v>23.106060606060606</v>
      </c>
      <c r="H6" s="41">
        <f t="shared" si="3"/>
        <v>3.3278688524590163</v>
      </c>
      <c r="I6" s="41">
        <f t="shared" si="4"/>
        <v>5</v>
      </c>
      <c r="K6" t="s">
        <v>85</v>
      </c>
    </row>
    <row r="7" spans="1:11" ht="14.25" customHeight="1">
      <c r="A7" s="7" t="s">
        <v>15</v>
      </c>
      <c r="B7" s="21" t="s">
        <v>16</v>
      </c>
      <c r="C7" s="6">
        <v>384</v>
      </c>
      <c r="D7" s="59">
        <v>144</v>
      </c>
      <c r="E7" s="6">
        <f t="shared" si="0"/>
        <v>528</v>
      </c>
      <c r="F7" s="8">
        <f t="shared" si="1"/>
        <v>72.72727272727273</v>
      </c>
      <c r="G7" s="9">
        <f t="shared" si="2"/>
        <v>27.27272727272727</v>
      </c>
      <c r="H7" s="41">
        <f t="shared" si="3"/>
        <v>2.6666666666666665</v>
      </c>
      <c r="I7" s="41">
        <f t="shared" si="4"/>
        <v>5</v>
      </c>
      <c r="K7" t="s">
        <v>86</v>
      </c>
    </row>
    <row r="8" spans="1:9" ht="14.25" customHeight="1">
      <c r="A8" s="7" t="s">
        <v>17</v>
      </c>
      <c r="B8" s="21" t="s">
        <v>18</v>
      </c>
      <c r="C8" s="6">
        <v>516</v>
      </c>
      <c r="D8" s="59">
        <v>223</v>
      </c>
      <c r="E8" s="6">
        <f t="shared" si="0"/>
        <v>739</v>
      </c>
      <c r="F8" s="8">
        <f t="shared" si="1"/>
        <v>69.82408660351827</v>
      </c>
      <c r="G8" s="9">
        <f t="shared" si="2"/>
        <v>30.17591339648173</v>
      </c>
      <c r="H8" s="41">
        <f t="shared" si="3"/>
        <v>2.31390134529148</v>
      </c>
      <c r="I8" s="41">
        <f t="shared" si="4"/>
        <v>5</v>
      </c>
    </row>
    <row r="9" spans="1:9" ht="14.25" customHeight="1">
      <c r="A9" s="7" t="s">
        <v>19</v>
      </c>
      <c r="B9" s="21" t="s">
        <v>20</v>
      </c>
      <c r="C9" s="6">
        <v>845</v>
      </c>
      <c r="D9" s="59">
        <v>455</v>
      </c>
      <c r="E9" s="6">
        <f t="shared" si="0"/>
        <v>1300</v>
      </c>
      <c r="F9" s="8">
        <f t="shared" si="1"/>
        <v>65</v>
      </c>
      <c r="G9" s="9">
        <f t="shared" si="2"/>
        <v>35</v>
      </c>
      <c r="H9" s="41">
        <f t="shared" si="3"/>
        <v>1.8571428571428572</v>
      </c>
      <c r="I9" s="41">
        <f t="shared" si="4"/>
        <v>5</v>
      </c>
    </row>
    <row r="10" spans="1:11" ht="14.25" customHeight="1">
      <c r="A10" s="7" t="s">
        <v>21</v>
      </c>
      <c r="B10" s="21" t="s">
        <v>22</v>
      </c>
      <c r="C10" s="6">
        <v>886</v>
      </c>
      <c r="D10" s="59">
        <v>336</v>
      </c>
      <c r="E10" s="6">
        <f t="shared" si="0"/>
        <v>1222</v>
      </c>
      <c r="F10" s="8">
        <f t="shared" si="1"/>
        <v>72.50409165302783</v>
      </c>
      <c r="G10" s="9">
        <f t="shared" si="2"/>
        <v>27.495908346972175</v>
      </c>
      <c r="H10" s="41">
        <f t="shared" si="3"/>
        <v>2.636904761904762</v>
      </c>
      <c r="I10" s="41">
        <f t="shared" si="4"/>
        <v>5</v>
      </c>
      <c r="K10" t="s">
        <v>88</v>
      </c>
    </row>
    <row r="11" spans="1:11" ht="14.25" customHeight="1">
      <c r="A11" s="7" t="s">
        <v>23</v>
      </c>
      <c r="B11" s="21" t="s">
        <v>24</v>
      </c>
      <c r="C11" s="6">
        <v>438</v>
      </c>
      <c r="D11" s="59">
        <v>217</v>
      </c>
      <c r="E11" s="6">
        <f t="shared" si="0"/>
        <v>655</v>
      </c>
      <c r="F11" s="8">
        <f t="shared" si="1"/>
        <v>66.87022900763358</v>
      </c>
      <c r="G11" s="9">
        <f t="shared" si="2"/>
        <v>33.12977099236642</v>
      </c>
      <c r="H11" s="41">
        <f t="shared" si="3"/>
        <v>2.0184331797235022</v>
      </c>
      <c r="I11" s="41">
        <f t="shared" si="4"/>
        <v>5</v>
      </c>
      <c r="K11" t="s">
        <v>89</v>
      </c>
    </row>
    <row r="12" spans="1:11" ht="14.25" customHeight="1">
      <c r="A12" s="7" t="s">
        <v>25</v>
      </c>
      <c r="B12" s="21" t="s">
        <v>26</v>
      </c>
      <c r="C12" s="6">
        <v>527</v>
      </c>
      <c r="D12" s="59">
        <v>276</v>
      </c>
      <c r="E12" s="6">
        <f t="shared" si="0"/>
        <v>803</v>
      </c>
      <c r="F12" s="8">
        <f t="shared" si="1"/>
        <v>65.62889165628891</v>
      </c>
      <c r="G12" s="9">
        <f t="shared" si="2"/>
        <v>34.37110834371108</v>
      </c>
      <c r="H12" s="41">
        <f t="shared" si="3"/>
        <v>1.9094202898550725</v>
      </c>
      <c r="I12" s="41">
        <f t="shared" si="4"/>
        <v>5</v>
      </c>
      <c r="K12" t="s">
        <v>90</v>
      </c>
    </row>
    <row r="13" spans="1:11" ht="14.25" customHeight="1">
      <c r="A13" s="7" t="s">
        <v>27</v>
      </c>
      <c r="B13" s="21" t="s">
        <v>28</v>
      </c>
      <c r="C13" s="6">
        <v>338</v>
      </c>
      <c r="D13" s="59">
        <v>205</v>
      </c>
      <c r="E13" s="6">
        <f t="shared" si="0"/>
        <v>543</v>
      </c>
      <c r="F13" s="8">
        <f t="shared" si="1"/>
        <v>62.246777163904234</v>
      </c>
      <c r="G13" s="9">
        <f t="shared" si="2"/>
        <v>37.75322283609576</v>
      </c>
      <c r="H13" s="41">
        <f t="shared" si="3"/>
        <v>1.648780487804878</v>
      </c>
      <c r="I13" s="41">
        <f t="shared" si="4"/>
        <v>5</v>
      </c>
      <c r="K13" t="s">
        <v>91</v>
      </c>
    </row>
    <row r="14" spans="1:11" ht="14.25" customHeight="1">
      <c r="A14" s="7" t="s">
        <v>29</v>
      </c>
      <c r="B14" s="21" t="s">
        <v>30</v>
      </c>
      <c r="C14" s="6">
        <v>736</v>
      </c>
      <c r="D14" s="59">
        <v>269</v>
      </c>
      <c r="E14" s="6">
        <f t="shared" si="0"/>
        <v>1005</v>
      </c>
      <c r="F14" s="8">
        <f t="shared" si="1"/>
        <v>73.23383084577114</v>
      </c>
      <c r="G14" s="9">
        <f t="shared" si="2"/>
        <v>26.76616915422886</v>
      </c>
      <c r="H14" s="41">
        <f t="shared" si="3"/>
        <v>2.7360594795539033</v>
      </c>
      <c r="I14" s="41">
        <f t="shared" si="4"/>
        <v>5</v>
      </c>
      <c r="K14" t="s">
        <v>92</v>
      </c>
    </row>
    <row r="15" spans="1:11" ht="14.25" customHeight="1">
      <c r="A15" s="7" t="s">
        <v>31</v>
      </c>
      <c r="B15" s="21" t="s">
        <v>32</v>
      </c>
      <c r="C15" s="6">
        <v>435</v>
      </c>
      <c r="D15" s="59">
        <v>331</v>
      </c>
      <c r="E15" s="6">
        <f t="shared" si="0"/>
        <v>766</v>
      </c>
      <c r="F15" s="8">
        <f t="shared" si="1"/>
        <v>56.78851174934726</v>
      </c>
      <c r="G15" s="9">
        <f t="shared" si="2"/>
        <v>43.21148825065274</v>
      </c>
      <c r="H15" s="41">
        <f t="shared" si="3"/>
        <v>1.3141993957703928</v>
      </c>
      <c r="I15" s="41">
        <f t="shared" si="4"/>
        <v>3</v>
      </c>
      <c r="K15" t="s">
        <v>93</v>
      </c>
    </row>
    <row r="16" spans="1:11" ht="14.25" customHeight="1">
      <c r="A16" s="7" t="s">
        <v>33</v>
      </c>
      <c r="B16" s="21" t="s">
        <v>34</v>
      </c>
      <c r="C16" s="6">
        <v>1047</v>
      </c>
      <c r="D16" s="59">
        <v>1062</v>
      </c>
      <c r="E16" s="6">
        <f t="shared" si="0"/>
        <v>2109</v>
      </c>
      <c r="F16" s="8">
        <f t="shared" si="1"/>
        <v>49.644381223328594</v>
      </c>
      <c r="G16" s="9">
        <f t="shared" si="2"/>
        <v>50.355618776671406</v>
      </c>
      <c r="H16" s="41">
        <f t="shared" si="3"/>
        <v>0.9858757062146892</v>
      </c>
      <c r="I16" s="52">
        <f t="shared" si="4"/>
        <v>2</v>
      </c>
      <c r="K16" t="s">
        <v>94</v>
      </c>
    </row>
    <row r="17" spans="1:9" ht="14.25" customHeight="1">
      <c r="A17" s="7" t="s">
        <v>35</v>
      </c>
      <c r="B17" s="21" t="s">
        <v>36</v>
      </c>
      <c r="C17" s="6">
        <v>518</v>
      </c>
      <c r="D17" s="59">
        <v>111</v>
      </c>
      <c r="E17" s="6">
        <f t="shared" si="0"/>
        <v>629</v>
      </c>
      <c r="F17" s="8">
        <f t="shared" si="1"/>
        <v>82.35294117647058</v>
      </c>
      <c r="G17" s="9">
        <f t="shared" si="2"/>
        <v>17.647058823529413</v>
      </c>
      <c r="H17" s="41">
        <f t="shared" si="3"/>
        <v>4.666666666666667</v>
      </c>
      <c r="I17" s="41">
        <f t="shared" si="4"/>
        <v>5</v>
      </c>
    </row>
    <row r="18" spans="1:11" ht="14.25" customHeight="1">
      <c r="A18" s="7" t="s">
        <v>37</v>
      </c>
      <c r="B18" s="21" t="s">
        <v>38</v>
      </c>
      <c r="C18" s="6">
        <v>239</v>
      </c>
      <c r="D18" s="59">
        <v>119</v>
      </c>
      <c r="E18" s="6">
        <f t="shared" si="0"/>
        <v>358</v>
      </c>
      <c r="F18" s="8">
        <f t="shared" si="1"/>
        <v>66.75977653631286</v>
      </c>
      <c r="G18" s="9">
        <f t="shared" si="2"/>
        <v>33.24022346368715</v>
      </c>
      <c r="H18" s="41">
        <f t="shared" si="3"/>
        <v>2.008403361344538</v>
      </c>
      <c r="I18" s="41">
        <f t="shared" si="4"/>
        <v>5</v>
      </c>
      <c r="K18" t="s">
        <v>128</v>
      </c>
    </row>
    <row r="19" spans="1:11" ht="14.25" customHeight="1">
      <c r="A19" s="7" t="s">
        <v>39</v>
      </c>
      <c r="B19" s="21" t="s">
        <v>40</v>
      </c>
      <c r="C19" s="6"/>
      <c r="D19" s="6"/>
      <c r="E19" s="6">
        <f t="shared" si="0"/>
        <v>0</v>
      </c>
      <c r="F19" s="8">
        <f t="shared" si="1"/>
      </c>
      <c r="G19" s="9">
        <f t="shared" si="2"/>
      </c>
      <c r="H19" s="41"/>
      <c r="I19" s="41"/>
      <c r="K19" t="s">
        <v>124</v>
      </c>
    </row>
    <row r="20" spans="1:11" ht="14.25">
      <c r="A20" s="7" t="s">
        <v>41</v>
      </c>
      <c r="B20" s="21" t="s">
        <v>42</v>
      </c>
      <c r="C20" s="6">
        <v>501</v>
      </c>
      <c r="D20" s="59">
        <v>646</v>
      </c>
      <c r="E20" s="6">
        <f t="shared" si="0"/>
        <v>1147</v>
      </c>
      <c r="F20" s="8">
        <f t="shared" si="1"/>
        <v>43.679163034001746</v>
      </c>
      <c r="G20" s="9">
        <f t="shared" si="2"/>
        <v>56.320836965998254</v>
      </c>
      <c r="H20" s="41">
        <f t="shared" si="3"/>
        <v>0.7755417956656346</v>
      </c>
      <c r="I20" s="52">
        <f t="shared" si="4"/>
        <v>1</v>
      </c>
      <c r="K20" t="s">
        <v>125</v>
      </c>
    </row>
    <row r="21" spans="1:11" ht="14.25">
      <c r="A21" s="7" t="s">
        <v>43</v>
      </c>
      <c r="B21" s="21" t="s">
        <v>44</v>
      </c>
      <c r="C21" s="6">
        <v>490</v>
      </c>
      <c r="D21" s="59">
        <v>1016</v>
      </c>
      <c r="E21" s="6">
        <f t="shared" si="0"/>
        <v>1506</v>
      </c>
      <c r="F21" s="8">
        <f t="shared" si="1"/>
        <v>32.536520584329345</v>
      </c>
      <c r="G21" s="9">
        <f t="shared" si="2"/>
        <v>67.46347941567065</v>
      </c>
      <c r="H21" s="41">
        <f t="shared" si="3"/>
        <v>0.4822834645669291</v>
      </c>
      <c r="I21" s="52">
        <f t="shared" si="4"/>
        <v>1</v>
      </c>
      <c r="K21" t="s">
        <v>126</v>
      </c>
    </row>
    <row r="22" spans="1:11" ht="14.25">
      <c r="A22" s="7" t="s">
        <v>45</v>
      </c>
      <c r="B22" s="21" t="s">
        <v>46</v>
      </c>
      <c r="C22" s="6">
        <v>558</v>
      </c>
      <c r="D22" s="59">
        <v>898</v>
      </c>
      <c r="E22" s="6">
        <f t="shared" si="0"/>
        <v>1456</v>
      </c>
      <c r="F22" s="8">
        <f t="shared" si="1"/>
        <v>38.324175824175825</v>
      </c>
      <c r="G22" s="9">
        <f t="shared" si="2"/>
        <v>61.675824175824175</v>
      </c>
      <c r="H22" s="41">
        <f t="shared" si="3"/>
        <v>0.621380846325167</v>
      </c>
      <c r="I22" s="52">
        <f t="shared" si="4"/>
        <v>1</v>
      </c>
      <c r="K22" t="s">
        <v>127</v>
      </c>
    </row>
    <row r="23" spans="1:9" ht="14.25">
      <c r="A23" s="7" t="s">
        <v>47</v>
      </c>
      <c r="B23" s="21" t="s">
        <v>48</v>
      </c>
      <c r="C23" s="6">
        <v>846</v>
      </c>
      <c r="D23" s="59">
        <v>506</v>
      </c>
      <c r="E23" s="6">
        <f t="shared" si="0"/>
        <v>1352</v>
      </c>
      <c r="F23" s="8">
        <f t="shared" si="1"/>
        <v>62.57396449704142</v>
      </c>
      <c r="G23" s="9">
        <f t="shared" si="2"/>
        <v>37.426035502958584</v>
      </c>
      <c r="H23" s="41">
        <f t="shared" si="3"/>
        <v>1.6719367588932805</v>
      </c>
      <c r="I23" s="41">
        <f t="shared" si="4"/>
        <v>5</v>
      </c>
    </row>
    <row r="24" spans="1:9" ht="14.25">
      <c r="A24" s="7" t="s">
        <v>49</v>
      </c>
      <c r="B24" s="21" t="s">
        <v>50</v>
      </c>
      <c r="C24" s="6">
        <v>637</v>
      </c>
      <c r="D24" s="59">
        <v>624</v>
      </c>
      <c r="E24" s="6">
        <f t="shared" si="0"/>
        <v>1261</v>
      </c>
      <c r="F24" s="8">
        <f t="shared" si="1"/>
        <v>50.51546391752577</v>
      </c>
      <c r="G24" s="9">
        <f t="shared" si="2"/>
        <v>49.48453608247423</v>
      </c>
      <c r="H24" s="41">
        <f t="shared" si="3"/>
        <v>1.0208333333333333</v>
      </c>
      <c r="I24" s="52">
        <f t="shared" si="4"/>
        <v>2</v>
      </c>
    </row>
    <row r="25" spans="1:9" ht="14.25">
      <c r="A25" s="7" t="s">
        <v>51</v>
      </c>
      <c r="B25" s="21" t="s">
        <v>52</v>
      </c>
      <c r="C25" s="6">
        <v>436</v>
      </c>
      <c r="D25" s="59">
        <v>672</v>
      </c>
      <c r="E25" s="6">
        <f t="shared" si="0"/>
        <v>1108</v>
      </c>
      <c r="F25" s="8">
        <f t="shared" si="1"/>
        <v>39.35018050541516</v>
      </c>
      <c r="G25" s="9">
        <f t="shared" si="2"/>
        <v>60.64981949458483</v>
      </c>
      <c r="H25" s="41">
        <f t="shared" si="3"/>
        <v>0.6488095238095238</v>
      </c>
      <c r="I25" s="52">
        <f t="shared" si="4"/>
        <v>1</v>
      </c>
    </row>
    <row r="26" spans="1:9" ht="14.25">
      <c r="A26" s="11" t="s">
        <v>53</v>
      </c>
      <c r="B26" s="22" t="s">
        <v>54</v>
      </c>
      <c r="C26" s="6">
        <v>669</v>
      </c>
      <c r="D26" s="59">
        <v>469</v>
      </c>
      <c r="E26" s="12">
        <f t="shared" si="0"/>
        <v>1138</v>
      </c>
      <c r="F26" s="8">
        <f t="shared" si="1"/>
        <v>58.787346221441126</v>
      </c>
      <c r="G26" s="9">
        <f t="shared" si="2"/>
        <v>41.21265377855888</v>
      </c>
      <c r="H26" s="41">
        <f t="shared" si="3"/>
        <v>1.4264392324093818</v>
      </c>
      <c r="I26" s="41">
        <f t="shared" si="4"/>
        <v>4</v>
      </c>
    </row>
    <row r="27" spans="1:9" ht="14.25">
      <c r="A27" s="11" t="s">
        <v>55</v>
      </c>
      <c r="B27" s="22" t="s">
        <v>56</v>
      </c>
      <c r="C27" s="6">
        <v>55</v>
      </c>
      <c r="D27" s="59">
        <v>549</v>
      </c>
      <c r="E27" s="12">
        <f t="shared" si="0"/>
        <v>604</v>
      </c>
      <c r="F27" s="8">
        <f t="shared" si="1"/>
        <v>9.105960264900661</v>
      </c>
      <c r="G27" s="9">
        <f t="shared" si="2"/>
        <v>90.89403973509934</v>
      </c>
      <c r="H27" s="41">
        <f t="shared" si="3"/>
        <v>0.10018214936247723</v>
      </c>
      <c r="I27" s="51">
        <f t="shared" si="4"/>
        <v>1</v>
      </c>
    </row>
    <row r="28" spans="1:9" ht="14.25">
      <c r="A28" s="14"/>
      <c r="B28" s="15" t="s">
        <v>57</v>
      </c>
      <c r="C28" s="14">
        <f>SUM(C21:C25)</f>
        <v>2967</v>
      </c>
      <c r="D28" s="14">
        <f>SUM(D21:D25)</f>
        <v>3716</v>
      </c>
      <c r="E28" s="14">
        <f t="shared" si="0"/>
        <v>6683</v>
      </c>
      <c r="F28" s="8">
        <f t="shared" si="1"/>
        <v>44.396229238366004</v>
      </c>
      <c r="G28" s="9">
        <f t="shared" si="2"/>
        <v>55.603770761633996</v>
      </c>
      <c r="H28" s="47">
        <f t="shared" si="3"/>
        <v>0.7984391819160388</v>
      </c>
      <c r="I28" s="47">
        <f t="shared" si="4"/>
        <v>1</v>
      </c>
    </row>
    <row r="29" spans="1:9" ht="14.25">
      <c r="A29" s="16"/>
      <c r="B29" s="17" t="s">
        <v>58</v>
      </c>
      <c r="C29" s="16">
        <f>SUM(C3:C18,C20,C26)</f>
        <v>10458</v>
      </c>
      <c r="D29" s="16">
        <f>SUM(D3:D18,D20,D26)</f>
        <v>5805</v>
      </c>
      <c r="E29" s="16">
        <f>SUM(E3:E18,E20,E26)</f>
        <v>16263</v>
      </c>
      <c r="F29" s="8">
        <f t="shared" si="1"/>
        <v>64.3054786939679</v>
      </c>
      <c r="G29" s="9">
        <f t="shared" si="2"/>
        <v>35.694521306032094</v>
      </c>
      <c r="H29" s="47">
        <f t="shared" si="3"/>
        <v>1.8015503875968992</v>
      </c>
      <c r="I29" s="47">
        <f t="shared" si="4"/>
        <v>5</v>
      </c>
    </row>
    <row r="30" spans="1:9" ht="14.25">
      <c r="A30" s="16"/>
      <c r="B30" s="17" t="s">
        <v>59</v>
      </c>
      <c r="C30" s="16">
        <f>C29+C28</f>
        <v>13425</v>
      </c>
      <c r="D30" s="16">
        <f>D29+D28</f>
        <v>9521</v>
      </c>
      <c r="E30" s="16">
        <f>E29+E28</f>
        <v>22946</v>
      </c>
      <c r="F30" s="8">
        <f t="shared" si="1"/>
        <v>58.50692931229844</v>
      </c>
      <c r="G30" s="9">
        <f t="shared" si="2"/>
        <v>41.49307068770156</v>
      </c>
      <c r="H30" s="47">
        <f t="shared" si="3"/>
        <v>1.4100409620838148</v>
      </c>
      <c r="I30" s="47">
        <f t="shared" si="4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="90" zoomScaleNormal="90" zoomScalePageLayoutView="0" workbookViewId="0" topLeftCell="A1">
      <pane xSplit="2" ySplit="2" topLeftCell="C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2" max="2" width="39.421875" style="0" customWidth="1"/>
    <col min="4" max="4" width="9.00390625" style="0" hidden="1" customWidth="1"/>
    <col min="6" max="6" width="9.00390625" style="0" hidden="1" customWidth="1"/>
    <col min="8" max="8" width="9.00390625" style="0" hidden="1" customWidth="1"/>
    <col min="10" max="10" width="9.00390625" style="0" hidden="1" customWidth="1"/>
    <col min="12" max="12" width="9.00390625" style="0" hidden="1" customWidth="1"/>
    <col min="14" max="14" width="9.00390625" style="0" hidden="1" customWidth="1"/>
    <col min="16" max="16" width="9.00390625" style="0" hidden="1" customWidth="1"/>
    <col min="18" max="18" width="9.00390625" style="0" hidden="1" customWidth="1"/>
    <col min="20" max="20" width="9.00390625" style="0" hidden="1" customWidth="1"/>
    <col min="22" max="22" width="9.00390625" style="0" hidden="1" customWidth="1"/>
    <col min="24" max="24" width="9.00390625" style="0" hidden="1" customWidth="1"/>
    <col min="26" max="26" width="9.00390625" style="0" hidden="1" customWidth="1"/>
  </cols>
  <sheetData>
    <row r="1" spans="1:28" ht="14.25">
      <c r="A1" s="1" t="s">
        <v>66</v>
      </c>
      <c r="B1" s="1"/>
      <c r="C1" s="53">
        <v>20729</v>
      </c>
      <c r="D1" s="54"/>
      <c r="E1" s="53">
        <v>20760</v>
      </c>
      <c r="F1" s="54"/>
      <c r="G1" s="53">
        <v>20790</v>
      </c>
      <c r="H1" s="54"/>
      <c r="I1" s="53">
        <v>20821</v>
      </c>
      <c r="J1" s="54"/>
      <c r="K1" s="53">
        <v>20852</v>
      </c>
      <c r="L1" s="54"/>
      <c r="M1" s="53">
        <v>20880</v>
      </c>
      <c r="N1" s="54"/>
      <c r="O1" s="55">
        <v>20911</v>
      </c>
      <c r="P1" s="55"/>
      <c r="Q1" s="56">
        <v>20941</v>
      </c>
      <c r="R1" s="54"/>
      <c r="S1" s="53">
        <v>20972</v>
      </c>
      <c r="T1" s="54"/>
      <c r="U1" s="53">
        <v>21002</v>
      </c>
      <c r="V1" s="54"/>
      <c r="W1" s="53">
        <v>21033</v>
      </c>
      <c r="X1" s="54"/>
      <c r="Y1" s="53">
        <v>21064</v>
      </c>
      <c r="Z1" s="54"/>
      <c r="AA1" s="57" t="s">
        <v>63</v>
      </c>
      <c r="AB1" s="58"/>
    </row>
    <row r="2" spans="1:28" ht="14.25">
      <c r="A2" s="4" t="s">
        <v>3</v>
      </c>
      <c r="B2" s="4" t="s">
        <v>4</v>
      </c>
      <c r="C2" s="5" t="s">
        <v>5</v>
      </c>
      <c r="D2" s="5" t="s">
        <v>6</v>
      </c>
      <c r="E2" s="5" t="s">
        <v>5</v>
      </c>
      <c r="F2" s="5" t="s">
        <v>6</v>
      </c>
      <c r="G2" s="5" t="s">
        <v>5</v>
      </c>
      <c r="H2" s="5" t="s">
        <v>6</v>
      </c>
      <c r="I2" s="5" t="s">
        <v>5</v>
      </c>
      <c r="J2" s="5" t="s">
        <v>6</v>
      </c>
      <c r="K2" s="5" t="s">
        <v>5</v>
      </c>
      <c r="L2" s="5" t="s">
        <v>6</v>
      </c>
      <c r="M2" s="5" t="s">
        <v>5</v>
      </c>
      <c r="N2" s="5" t="s">
        <v>6</v>
      </c>
      <c r="O2" s="5" t="s">
        <v>5</v>
      </c>
      <c r="P2" s="5" t="s">
        <v>6</v>
      </c>
      <c r="Q2" s="26" t="s">
        <v>5</v>
      </c>
      <c r="R2" s="5" t="s">
        <v>6</v>
      </c>
      <c r="S2" s="5" t="s">
        <v>5</v>
      </c>
      <c r="T2" s="5" t="s">
        <v>6</v>
      </c>
      <c r="U2" s="5" t="s">
        <v>5</v>
      </c>
      <c r="V2" s="5" t="s">
        <v>6</v>
      </c>
      <c r="W2" s="5" t="s">
        <v>5</v>
      </c>
      <c r="X2" s="5" t="s">
        <v>6</v>
      </c>
      <c r="Y2" s="5" t="s">
        <v>5</v>
      </c>
      <c r="Z2" s="5" t="s">
        <v>6</v>
      </c>
      <c r="AA2" s="5" t="s">
        <v>5</v>
      </c>
      <c r="AB2" s="5" t="s">
        <v>6</v>
      </c>
    </row>
    <row r="3" spans="1:28" ht="14.25">
      <c r="A3" s="7" t="s">
        <v>7</v>
      </c>
      <c r="B3" s="21" t="s">
        <v>8</v>
      </c>
      <c r="C3" s="18">
        <f>'1057'!F3</f>
        <v>78.36611195158851</v>
      </c>
      <c r="D3" s="9">
        <f>'1057'!G3</f>
        <v>21.6338880484115</v>
      </c>
      <c r="E3" s="18">
        <f>'1157'!F3</f>
        <v>74.91909385113269</v>
      </c>
      <c r="F3" s="9">
        <f>'1157'!G3</f>
        <v>25.080906148867317</v>
      </c>
      <c r="G3" s="18">
        <f>IF('1257'!F3="","",'1257'!F3)</f>
        <v>78.64661654135338</v>
      </c>
      <c r="H3" s="9">
        <f>'1257'!G3</f>
        <v>21.353383458646615</v>
      </c>
      <c r="I3" s="18">
        <f>'0158'!F3</f>
        <v>75.43520309477756</v>
      </c>
      <c r="J3" s="9">
        <f>'0158'!G3</f>
        <v>24.564796905222437</v>
      </c>
      <c r="K3" s="18">
        <f>'0258'!F3</f>
        <v>76.73545966228893</v>
      </c>
      <c r="L3" s="9">
        <f>'0258'!G3</f>
        <v>23.26454033771107</v>
      </c>
      <c r="M3" s="18">
        <f>'0358'!F3</f>
        <v>78.73303167420815</v>
      </c>
      <c r="N3" s="18">
        <f>'0358'!G3</f>
        <v>21.266968325791854</v>
      </c>
      <c r="O3" s="18">
        <f>'0458'!F3</f>
        <v>74.52380952380952</v>
      </c>
      <c r="P3" s="9">
        <f>'0458'!G3</f>
        <v>25.476190476190474</v>
      </c>
      <c r="Q3" s="18">
        <f>'0558'!F3</f>
        <v>77.5599128540305</v>
      </c>
      <c r="R3" s="18">
        <f>'0558'!G3</f>
        <v>22.440087145969496</v>
      </c>
      <c r="S3" s="18">
        <f>'0658'!F3</f>
        <v>85.24027459954233</v>
      </c>
      <c r="T3" s="18">
        <f>'0658'!G3</f>
        <v>14.759725400457665</v>
      </c>
      <c r="U3" s="18">
        <f>'0758'!F3</f>
        <v>80.69815195071868</v>
      </c>
      <c r="V3" s="27">
        <f>'0758'!G3</f>
        <v>19.301848049281315</v>
      </c>
      <c r="W3" s="18">
        <f>'0858'!F3</f>
        <v>79.51807228915662</v>
      </c>
      <c r="X3" s="18">
        <f>'0858'!G3</f>
        <v>20.481927710843372</v>
      </c>
      <c r="Y3" s="18">
        <f>'0958'!F3</f>
        <v>68.42105263157895</v>
      </c>
      <c r="Z3" s="18">
        <f>'0958'!G3</f>
        <v>31.57894736842105</v>
      </c>
      <c r="AA3" s="28">
        <f>AVERAGE(C3,E3,G3,I3,K3,M3,O3,Q3,S3,U3,W3,Y3)</f>
        <v>77.3997325520155</v>
      </c>
      <c r="AB3" s="28">
        <f>AVERAGE(D3,F3,H3,J3,L3,N3,P3,R3,T3,V3,X3,Z3)</f>
        <v>22.600267447984518</v>
      </c>
    </row>
    <row r="4" spans="1:28" ht="14.25">
      <c r="A4" s="7" t="s">
        <v>9</v>
      </c>
      <c r="B4" s="21" t="s">
        <v>10</v>
      </c>
      <c r="C4" s="18">
        <f>'1057'!F4</f>
        <v>70.25703794369646</v>
      </c>
      <c r="D4" s="9">
        <f>'1057'!G4</f>
        <v>29.74296205630355</v>
      </c>
      <c r="E4" s="18">
        <f>'1157'!F4</f>
        <v>64.05693950177937</v>
      </c>
      <c r="F4" s="9">
        <f>'1157'!G4</f>
        <v>35.94306049822064</v>
      </c>
      <c r="G4" s="18">
        <f>'1257'!F4</f>
        <v>67.4884437596302</v>
      </c>
      <c r="H4" s="9">
        <f>'1257'!G4</f>
        <v>32.5115562403698</v>
      </c>
      <c r="I4" s="18">
        <f>'0158'!F4</f>
        <v>70.58823529411765</v>
      </c>
      <c r="J4" s="9">
        <f>'0158'!G4</f>
        <v>29.411764705882355</v>
      </c>
      <c r="K4" s="18">
        <f>'0258'!F4</f>
        <v>69.74789915966386</v>
      </c>
      <c r="L4" s="9">
        <f>'0258'!G4</f>
        <v>30.252100840336134</v>
      </c>
      <c r="M4" s="18">
        <f>'0358'!F4</f>
        <v>68.12386156648452</v>
      </c>
      <c r="N4" s="18">
        <f>'0358'!G4</f>
        <v>31.876138433515482</v>
      </c>
      <c r="O4" s="18">
        <f>'0458'!F4</f>
        <v>62.63048016701461</v>
      </c>
      <c r="P4" s="9">
        <f>'0458'!G4</f>
        <v>37.36951983298539</v>
      </c>
      <c r="Q4" s="18">
        <f>'0558'!F4</f>
        <v>60.08676789587852</v>
      </c>
      <c r="R4" s="18">
        <f>'0558'!G4</f>
        <v>39.91323210412148</v>
      </c>
      <c r="S4" s="18">
        <f>'0658'!F4</f>
        <v>74.53825857519789</v>
      </c>
      <c r="T4" s="18">
        <f>'0658'!G4</f>
        <v>25.46174142480211</v>
      </c>
      <c r="U4" s="18">
        <f>'0758'!F4</f>
        <v>66.05351170568562</v>
      </c>
      <c r="V4" s="27">
        <f>'0758'!G4</f>
        <v>33.94648829431438</v>
      </c>
      <c r="W4" s="18">
        <f>'0858'!F4</f>
        <v>66.43952299829643</v>
      </c>
      <c r="X4" s="18">
        <f>'0858'!G4</f>
        <v>33.560477001703575</v>
      </c>
      <c r="Y4" s="18">
        <f>'0958'!F4</f>
        <v>61.196911196911195</v>
      </c>
      <c r="Z4" s="18">
        <f>'0958'!G4</f>
        <v>38.803088803088805</v>
      </c>
      <c r="AA4" s="28">
        <f aca="true" t="shared" si="0" ref="AA4:AA30">AVERAGE(C4,E4,G4,I4,K4,M4,O4,Q4,S4,U4,W4,Y4)</f>
        <v>66.76732248036303</v>
      </c>
      <c r="AB4" s="28">
        <f aca="true" t="shared" si="1" ref="AB4:AB30">AVERAGE(D4,F4,H4,J4,L4,N4,P4,R4,T4,V4,X4,Z4)</f>
        <v>33.23267751963697</v>
      </c>
    </row>
    <row r="5" spans="1:28" ht="14.25">
      <c r="A5" s="7" t="s">
        <v>11</v>
      </c>
      <c r="B5" s="21" t="s">
        <v>12</v>
      </c>
      <c r="C5" s="18">
        <f>'1057'!F5</f>
        <v>75.13850415512465</v>
      </c>
      <c r="D5" s="9">
        <f>'1057'!G5</f>
        <v>24.861495844875346</v>
      </c>
      <c r="E5" s="18">
        <f>'1157'!F5</f>
        <v>72.0704845814978</v>
      </c>
      <c r="F5" s="9">
        <f>'1157'!G5</f>
        <v>27.929515418502206</v>
      </c>
      <c r="G5" s="18">
        <f>'1257'!F5</f>
        <v>69.01669758812616</v>
      </c>
      <c r="H5" s="9">
        <f>'1257'!G5</f>
        <v>30.983302411873844</v>
      </c>
      <c r="I5" s="18">
        <f>'0158'!F5</f>
        <v>69.40760389036251</v>
      </c>
      <c r="J5" s="9">
        <f>'0158'!G5</f>
        <v>30.592396109637487</v>
      </c>
      <c r="K5" s="18">
        <f>'0258'!F5</f>
        <v>71.89999999999999</v>
      </c>
      <c r="L5" s="9">
        <f>'0258'!G5</f>
        <v>28.1</v>
      </c>
      <c r="M5" s="18">
        <f>'0358'!F5</f>
        <v>67.88008565310493</v>
      </c>
      <c r="N5" s="18">
        <f>'0358'!G5</f>
        <v>32.11991434689507</v>
      </c>
      <c r="O5" s="18">
        <f>'0458'!F5</f>
        <v>60.798122065727696</v>
      </c>
      <c r="P5" s="9">
        <f>'0458'!G5</f>
        <v>39.201877934272304</v>
      </c>
      <c r="Q5" s="18">
        <f>'0558'!F5</f>
        <v>62.874870734229575</v>
      </c>
      <c r="R5" s="18">
        <f>'0558'!G5</f>
        <v>37.125129265770425</v>
      </c>
      <c r="S5" s="18">
        <f>'0658'!F5</f>
        <v>72.94429708222812</v>
      </c>
      <c r="T5" s="18">
        <f>'0658'!G5</f>
        <v>27.055702917771885</v>
      </c>
      <c r="U5" s="18">
        <f>'0758'!F5</f>
        <v>69.22222222222221</v>
      </c>
      <c r="V5" s="27">
        <f>'0758'!G5</f>
        <v>30.777777777777775</v>
      </c>
      <c r="W5" s="18">
        <f>'0858'!F5</f>
        <v>68.85714285714286</v>
      </c>
      <c r="X5" s="18">
        <f>'0858'!G5</f>
        <v>31.142857142857146</v>
      </c>
      <c r="Y5" s="18">
        <f>'0958'!F5</f>
        <v>72.92181069958848</v>
      </c>
      <c r="Z5" s="18">
        <f>'0958'!G5</f>
        <v>27.07818930041152</v>
      </c>
      <c r="AA5" s="28">
        <f t="shared" si="0"/>
        <v>69.41932012744624</v>
      </c>
      <c r="AB5" s="28">
        <f t="shared" si="1"/>
        <v>30.58067987255375</v>
      </c>
    </row>
    <row r="6" spans="1:28" ht="14.25">
      <c r="A6" s="7" t="s">
        <v>13</v>
      </c>
      <c r="B6" s="21" t="s">
        <v>14</v>
      </c>
      <c r="C6" s="18">
        <f>'1057'!F6</f>
        <v>80.34398034398035</v>
      </c>
      <c r="D6" s="9">
        <f>'1057'!G6</f>
        <v>19.656019656019655</v>
      </c>
      <c r="E6" s="18">
        <f>'1157'!F6</f>
        <v>72.61009667024705</v>
      </c>
      <c r="F6" s="9">
        <f>'1157'!G6</f>
        <v>27.38990332975295</v>
      </c>
      <c r="G6" s="18">
        <f>'1257'!F6</f>
        <v>71.74418604651163</v>
      </c>
      <c r="H6" s="9">
        <f>'1257'!G6</f>
        <v>28.255813953488374</v>
      </c>
      <c r="I6" s="18">
        <f>'0158'!F6</f>
        <v>69.77611940298507</v>
      </c>
      <c r="J6" s="9">
        <f>'0158'!G6</f>
        <v>30.223880597014922</v>
      </c>
      <c r="K6" s="18">
        <f>'0258'!F6</f>
        <v>70.90103397341211</v>
      </c>
      <c r="L6" s="9">
        <f>'0258'!G6</f>
        <v>29.098966026587885</v>
      </c>
      <c r="M6" s="18">
        <f>'0358'!F6</f>
        <v>77.41935483870968</v>
      </c>
      <c r="N6" s="8">
        <f>'0358'!G6</f>
        <v>22.58064516129032</v>
      </c>
      <c r="O6" s="18">
        <f>'0458'!F6</f>
        <v>73.91891891891892</v>
      </c>
      <c r="P6" s="9">
        <f>'0458'!G6</f>
        <v>26.08108108108108</v>
      </c>
      <c r="Q6" s="18">
        <f>'0558'!F6</f>
        <v>72.02295552367288</v>
      </c>
      <c r="R6" s="18">
        <f>'0558'!G6</f>
        <v>27.977044476327116</v>
      </c>
      <c r="S6" s="18">
        <f>'0658'!F6</f>
        <v>80.24017467248909</v>
      </c>
      <c r="T6" s="18">
        <f>'0658'!G6</f>
        <v>19.759825327510917</v>
      </c>
      <c r="U6" s="18">
        <f>'0758'!F6</f>
        <v>75.34246575342466</v>
      </c>
      <c r="V6" s="27">
        <f>'0758'!G6</f>
        <v>24.65753424657534</v>
      </c>
      <c r="W6" s="18">
        <f>'0858'!F6</f>
        <v>76.43979057591623</v>
      </c>
      <c r="X6" s="18">
        <f>'0858'!G6</f>
        <v>23.56020942408377</v>
      </c>
      <c r="Y6" s="18">
        <f>'0958'!F6</f>
        <v>76.89393939393939</v>
      </c>
      <c r="Z6" s="18">
        <f>'0958'!G6</f>
        <v>23.106060606060606</v>
      </c>
      <c r="AA6" s="28">
        <f t="shared" si="0"/>
        <v>74.80441800951725</v>
      </c>
      <c r="AB6" s="28">
        <f t="shared" si="1"/>
        <v>25.195581990482747</v>
      </c>
    </row>
    <row r="7" spans="1:28" ht="14.25">
      <c r="A7" s="7" t="s">
        <v>15</v>
      </c>
      <c r="B7" s="21" t="s">
        <v>16</v>
      </c>
      <c r="C7" s="18">
        <f>'1057'!F7</f>
        <v>82.53557567917206</v>
      </c>
      <c r="D7" s="9">
        <f>'1057'!G7</f>
        <v>17.46442432082794</v>
      </c>
      <c r="E7" s="18">
        <f>'1157'!F7</f>
        <v>77.65625</v>
      </c>
      <c r="F7" s="9">
        <f>'1157'!G7</f>
        <v>22.34375</v>
      </c>
      <c r="G7" s="18">
        <f>'1257'!F7</f>
        <v>72.08121827411168</v>
      </c>
      <c r="H7" s="9">
        <f>'1257'!G7</f>
        <v>27.918781725888326</v>
      </c>
      <c r="I7" s="18">
        <f>'0158'!F7</f>
        <v>74.3006993006993</v>
      </c>
      <c r="J7" s="9">
        <f>'0158'!G7</f>
        <v>25.699300699300696</v>
      </c>
      <c r="K7" s="18">
        <f>'0258'!F7</f>
        <v>77.73722627737226</v>
      </c>
      <c r="L7" s="9">
        <f>'0258'!G7</f>
        <v>22.26277372262774</v>
      </c>
      <c r="M7" s="18">
        <f>'0358'!F7</f>
        <v>76.1802575107296</v>
      </c>
      <c r="N7" s="8">
        <f>'0358'!G7</f>
        <v>23.819742489270386</v>
      </c>
      <c r="O7" s="18">
        <f>'0458'!F7</f>
        <v>74.65437788018433</v>
      </c>
      <c r="P7" s="9">
        <f>'0458'!G7</f>
        <v>25.34562211981567</v>
      </c>
      <c r="Q7" s="18">
        <f>'0558'!F7</f>
        <v>72.24770642201835</v>
      </c>
      <c r="R7" s="18">
        <f>'0558'!G7</f>
        <v>27.75229357798165</v>
      </c>
      <c r="S7" s="18">
        <f>'0658'!F7</f>
        <v>76.0344827586207</v>
      </c>
      <c r="T7" s="18">
        <f>'0658'!G7</f>
        <v>23.96551724137931</v>
      </c>
      <c r="U7" s="18">
        <f>'0758'!F7</f>
        <v>76.8</v>
      </c>
      <c r="V7" s="27">
        <f>'0758'!G7</f>
        <v>23.200000000000003</v>
      </c>
      <c r="W7" s="18">
        <f>'0858'!F7</f>
        <v>74.34944237918215</v>
      </c>
      <c r="X7" s="18">
        <f>'0858'!G7</f>
        <v>25.650557620817843</v>
      </c>
      <c r="Y7" s="18">
        <f>'0958'!F7</f>
        <v>72.72727272727273</v>
      </c>
      <c r="Z7" s="18">
        <f>'0958'!G7</f>
        <v>27.27272727272727</v>
      </c>
      <c r="AA7" s="28">
        <f t="shared" si="0"/>
        <v>75.60870910078027</v>
      </c>
      <c r="AB7" s="28">
        <f t="shared" si="1"/>
        <v>24.39129089921973</v>
      </c>
    </row>
    <row r="8" spans="1:28" ht="14.25">
      <c r="A8" s="7" t="s">
        <v>17</v>
      </c>
      <c r="B8" s="21" t="s">
        <v>18</v>
      </c>
      <c r="C8" s="18">
        <f>'1057'!F8</f>
        <v>76.84729064039408</v>
      </c>
      <c r="D8" s="9">
        <f>'1057'!G8</f>
        <v>23.15270935960591</v>
      </c>
      <c r="E8" s="18">
        <f>'1157'!F8</f>
        <v>68.20224719101124</v>
      </c>
      <c r="F8" s="9">
        <f>'1157'!G8</f>
        <v>31.797752808988765</v>
      </c>
      <c r="G8" s="18">
        <f>'1257'!F8</f>
        <v>70.21716649431231</v>
      </c>
      <c r="H8" s="9">
        <f>'1257'!G8</f>
        <v>29.782833505687694</v>
      </c>
      <c r="I8" s="18">
        <f>'0158'!F8</f>
        <v>65.41717049576783</v>
      </c>
      <c r="J8" s="9">
        <f>'0158'!G8</f>
        <v>34.582829504232166</v>
      </c>
      <c r="K8" s="18">
        <f>'0258'!F8</f>
        <v>66.22807017543859</v>
      </c>
      <c r="L8" s="9">
        <f>'0258'!G8</f>
        <v>33.771929824561404</v>
      </c>
      <c r="M8" s="18">
        <f>'0358'!F8</f>
        <v>63.9937106918239</v>
      </c>
      <c r="N8" s="8">
        <f>'0358'!G8</f>
        <v>36.0062893081761</v>
      </c>
      <c r="O8" s="18">
        <f>'0458'!F8</f>
        <v>58.24372759856631</v>
      </c>
      <c r="P8" s="9">
        <f>'0458'!G8</f>
        <v>41.75627240143369</v>
      </c>
      <c r="Q8" s="18">
        <f>'0558'!F8</f>
        <v>64.09861325115563</v>
      </c>
      <c r="R8" s="18">
        <f>'0558'!G8</f>
        <v>35.901386748844374</v>
      </c>
      <c r="S8" s="18">
        <f>'0658'!F8</f>
        <v>69.54177897574124</v>
      </c>
      <c r="T8" s="18">
        <f>'0658'!G8</f>
        <v>30.45822102425876</v>
      </c>
      <c r="U8" s="18">
        <f>'0758'!F8</f>
        <v>63.17460317460317</v>
      </c>
      <c r="V8" s="27">
        <f>'0758'!G8</f>
        <v>36.82539682539683</v>
      </c>
      <c r="W8" s="18">
        <f>'0858'!F8</f>
        <v>65.7103825136612</v>
      </c>
      <c r="X8" s="18">
        <f>'0858'!G8</f>
        <v>34.2896174863388</v>
      </c>
      <c r="Y8" s="18">
        <f>'0958'!F8</f>
        <v>69.82408660351827</v>
      </c>
      <c r="Z8" s="18">
        <f>'0958'!G8</f>
        <v>30.17591339648173</v>
      </c>
      <c r="AA8" s="28">
        <f t="shared" si="0"/>
        <v>66.79157065049947</v>
      </c>
      <c r="AB8" s="28">
        <f t="shared" si="1"/>
        <v>33.20842934950051</v>
      </c>
    </row>
    <row r="9" spans="1:28" ht="14.25">
      <c r="A9" s="7" t="s">
        <v>19</v>
      </c>
      <c r="B9" s="21" t="s">
        <v>20</v>
      </c>
      <c r="C9" s="18">
        <f>'1057'!F9</f>
        <v>73.43852728468113</v>
      </c>
      <c r="D9" s="9">
        <f>'1057'!G9</f>
        <v>26.561472715318867</v>
      </c>
      <c r="E9" s="18">
        <f>'1157'!F9</f>
        <v>66.18819776714514</v>
      </c>
      <c r="F9" s="9">
        <f>'1157'!G9</f>
        <v>33.811802232854866</v>
      </c>
      <c r="G9" s="18">
        <f>'1257'!F9</f>
        <v>62.86449399656947</v>
      </c>
      <c r="H9" s="9">
        <f>'1257'!G9</f>
        <v>37.13550600343053</v>
      </c>
      <c r="I9" s="18">
        <f>'0158'!F9</f>
        <v>57.330415754923415</v>
      </c>
      <c r="J9" s="9">
        <f>'0158'!G9</f>
        <v>42.669584245076585</v>
      </c>
      <c r="K9" s="18">
        <f>'0258'!F9</f>
        <v>72.41071428571428</v>
      </c>
      <c r="L9" s="9">
        <f>'0258'!G9</f>
        <v>27.589285714285715</v>
      </c>
      <c r="M9" s="18">
        <f>'0358'!F9</f>
        <v>67.01923076923076</v>
      </c>
      <c r="N9" s="8">
        <f>'0358'!G9</f>
        <v>32.98076923076923</v>
      </c>
      <c r="O9" s="18">
        <f>'0458'!F9</f>
        <v>66.94915254237289</v>
      </c>
      <c r="P9" s="9">
        <f>'0458'!G9</f>
        <v>33.05084745762712</v>
      </c>
      <c r="Q9" s="18">
        <f>'0558'!F9</f>
        <v>67.34475374732334</v>
      </c>
      <c r="R9" s="18">
        <f>'0558'!G9</f>
        <v>32.65524625267666</v>
      </c>
      <c r="S9" s="18">
        <f>'0658'!F9</f>
        <v>73.303504847129</v>
      </c>
      <c r="T9" s="18">
        <f>'0658'!G9</f>
        <v>26.69649515287099</v>
      </c>
      <c r="U9" s="18">
        <f>'0758'!F9</f>
        <v>67.10130391173522</v>
      </c>
      <c r="V9" s="27">
        <f>'0758'!G9</f>
        <v>32.89869608826479</v>
      </c>
      <c r="W9" s="18">
        <f>'0858'!F9</f>
        <v>61.412575366063734</v>
      </c>
      <c r="X9" s="18">
        <f>'0858'!G9</f>
        <v>38.587424633936266</v>
      </c>
      <c r="Y9" s="18">
        <f>'0958'!F9</f>
        <v>65</v>
      </c>
      <c r="Z9" s="18">
        <f>'0958'!G9</f>
        <v>35</v>
      </c>
      <c r="AA9" s="28">
        <f t="shared" si="0"/>
        <v>66.69690585607403</v>
      </c>
      <c r="AB9" s="28">
        <f t="shared" si="1"/>
        <v>33.30309414392597</v>
      </c>
    </row>
    <row r="10" spans="1:28" ht="14.25">
      <c r="A10" s="7" t="s">
        <v>21</v>
      </c>
      <c r="B10" s="21" t="s">
        <v>22</v>
      </c>
      <c r="C10" s="18">
        <f>'1057'!F10</f>
        <v>71.78387650085763</v>
      </c>
      <c r="D10" s="9">
        <f>'1057'!G10</f>
        <v>28.216123499142366</v>
      </c>
      <c r="E10" s="18">
        <f>'1157'!F10</f>
        <v>73.07692307692307</v>
      </c>
      <c r="F10" s="9">
        <f>'1157'!G10</f>
        <v>26.923076923076923</v>
      </c>
      <c r="G10" s="18">
        <f>'1257'!F10</f>
        <v>71.12033195020747</v>
      </c>
      <c r="H10" s="9">
        <f>'1257'!G10</f>
        <v>28.879668049792528</v>
      </c>
      <c r="I10" s="18">
        <f>'0158'!F10</f>
        <v>57.58807588075881</v>
      </c>
      <c r="J10" s="9">
        <f>'0158'!G10</f>
        <v>42.41192411924119</v>
      </c>
      <c r="K10" s="18">
        <f>'0258'!F10</f>
        <v>61.91646191646192</v>
      </c>
      <c r="L10" s="9">
        <f>'0258'!G10</f>
        <v>38.08353808353808</v>
      </c>
      <c r="M10" s="18">
        <f>'0358'!F10</f>
        <v>59.308510638297875</v>
      </c>
      <c r="N10" s="8">
        <f>'0358'!G10</f>
        <v>40.691489361702125</v>
      </c>
      <c r="O10" s="18">
        <f>'0458'!F10</f>
        <v>57.182320441988956</v>
      </c>
      <c r="P10" s="9">
        <f>'0458'!G10</f>
        <v>42.81767955801105</v>
      </c>
      <c r="Q10" s="18">
        <f>'0558'!F10</f>
        <v>65.54054054054053</v>
      </c>
      <c r="R10" s="18">
        <f>'0558'!G10</f>
        <v>34.45945945945946</v>
      </c>
      <c r="S10" s="18">
        <f>'0658'!F10</f>
        <v>73.984375</v>
      </c>
      <c r="T10" s="18">
        <f>'0658'!G10</f>
        <v>26.015624999999996</v>
      </c>
      <c r="U10" s="18">
        <f>'0758'!F10</f>
        <v>72.11457455770851</v>
      </c>
      <c r="V10" s="27">
        <f>'0758'!G10</f>
        <v>27.88542544229149</v>
      </c>
      <c r="W10" s="18">
        <f>'0858'!F10</f>
        <v>74.60567823343848</v>
      </c>
      <c r="X10" s="18">
        <f>'0858'!G10</f>
        <v>25.39432176656151</v>
      </c>
      <c r="Y10" s="18">
        <f>'0958'!F10</f>
        <v>72.50409165302783</v>
      </c>
      <c r="Z10" s="18">
        <f>'0958'!G10</f>
        <v>27.495908346972175</v>
      </c>
      <c r="AA10" s="28">
        <f t="shared" si="0"/>
        <v>67.56048003251759</v>
      </c>
      <c r="AB10" s="28">
        <f t="shared" si="1"/>
        <v>32.439519967482404</v>
      </c>
    </row>
    <row r="11" spans="1:28" ht="14.25">
      <c r="A11" s="7" t="s">
        <v>23</v>
      </c>
      <c r="B11" s="21" t="s">
        <v>24</v>
      </c>
      <c r="C11" s="18">
        <f>'1057'!F11</f>
        <v>75.50251256281408</v>
      </c>
      <c r="D11" s="9">
        <f>'1057'!G11</f>
        <v>24.49748743718593</v>
      </c>
      <c r="E11" s="18">
        <f>'1157'!F11</f>
        <v>66.19496855345912</v>
      </c>
      <c r="F11" s="9">
        <f>'1157'!G11</f>
        <v>33.80503144654088</v>
      </c>
      <c r="G11" s="18">
        <f>'1257'!F11</f>
        <v>64.28571428571429</v>
      </c>
      <c r="H11" s="9">
        <f>'1257'!G11</f>
        <v>35.714285714285715</v>
      </c>
      <c r="I11" s="18">
        <f>'0158'!F11</f>
        <v>59.65250965250966</v>
      </c>
      <c r="J11" s="9">
        <f>'0158'!G11</f>
        <v>40.34749034749035</v>
      </c>
      <c r="K11" s="18">
        <f>'0258'!F11</f>
        <v>73.13131313131314</v>
      </c>
      <c r="L11" s="9">
        <f>'0258'!G11</f>
        <v>26.86868686868687</v>
      </c>
      <c r="M11" s="18">
        <f>'0358'!F11</f>
        <v>66.01941747572816</v>
      </c>
      <c r="N11" s="8">
        <f>'0358'!G11</f>
        <v>33.980582524271846</v>
      </c>
      <c r="O11" s="18">
        <f>'0458'!F11</f>
        <v>60.160965794768615</v>
      </c>
      <c r="P11" s="9">
        <f>'0458'!G11</f>
        <v>39.839034205231385</v>
      </c>
      <c r="Q11" s="18">
        <f>'0558'!F11</f>
        <v>65.8051689860835</v>
      </c>
      <c r="R11" s="18">
        <f>'0558'!G11</f>
        <v>34.1948310139165</v>
      </c>
      <c r="S11" s="18">
        <f>'0658'!F11</f>
        <v>66.90140845070422</v>
      </c>
      <c r="T11" s="18">
        <f>'0658'!G11</f>
        <v>33.098591549295776</v>
      </c>
      <c r="U11" s="18">
        <f>'0758'!F11</f>
        <v>67.11409395973155</v>
      </c>
      <c r="V11" s="27">
        <f>'0758'!G11</f>
        <v>32.88590604026846</v>
      </c>
      <c r="W11" s="18">
        <f>'0858'!F11</f>
        <v>74.44168734491315</v>
      </c>
      <c r="X11" s="18">
        <f>'0858'!G11</f>
        <v>25.55831265508685</v>
      </c>
      <c r="Y11" s="18">
        <f>'0958'!F11</f>
        <v>66.87022900763358</v>
      </c>
      <c r="Z11" s="18">
        <f>'0958'!G11</f>
        <v>33.12977099236642</v>
      </c>
      <c r="AA11" s="28">
        <f t="shared" si="0"/>
        <v>67.17333243378108</v>
      </c>
      <c r="AB11" s="28">
        <f t="shared" si="1"/>
        <v>32.82666756621892</v>
      </c>
    </row>
    <row r="12" spans="1:28" ht="14.25">
      <c r="A12" s="7" t="s">
        <v>25</v>
      </c>
      <c r="B12" s="21" t="s">
        <v>26</v>
      </c>
      <c r="C12" s="18">
        <f>'1057'!F12</f>
        <v>74.20736932305056</v>
      </c>
      <c r="D12" s="9">
        <f>'1057'!G12</f>
        <v>25.79263067694944</v>
      </c>
      <c r="E12" s="18">
        <f>'1157'!F12</f>
        <v>67.73504273504274</v>
      </c>
      <c r="F12" s="9">
        <f>'1157'!G12</f>
        <v>32.26495726495727</v>
      </c>
      <c r="G12" s="18">
        <f>'1257'!F12</f>
        <v>65.92765460910151</v>
      </c>
      <c r="H12" s="9">
        <f>'1257'!G12</f>
        <v>34.072345390898484</v>
      </c>
      <c r="I12" s="18">
        <f>'0158'!F12</f>
        <v>68.75675675675676</v>
      </c>
      <c r="J12" s="9">
        <f>'0158'!G12</f>
        <v>31.243243243243242</v>
      </c>
      <c r="K12" s="18">
        <f>'0258'!F12</f>
        <v>70.1212789415656</v>
      </c>
      <c r="L12" s="9">
        <f>'0258'!G12</f>
        <v>29.878721058434397</v>
      </c>
      <c r="M12" s="18">
        <f>'0358'!F12</f>
        <v>65.62889165628891</v>
      </c>
      <c r="N12" s="8">
        <f>'0358'!G12</f>
        <v>34.37110834371108</v>
      </c>
      <c r="O12" s="18">
        <f>'0458'!F12</f>
        <v>64.31593794076164</v>
      </c>
      <c r="P12" s="9">
        <f>'0458'!G12</f>
        <v>35.684062059238364</v>
      </c>
      <c r="Q12" s="18">
        <f>'0558'!F12</f>
        <v>65.66579634464752</v>
      </c>
      <c r="R12" s="18">
        <f>'0558'!G12</f>
        <v>34.33420365535248</v>
      </c>
      <c r="S12" s="18">
        <f>'0658'!F12</f>
        <v>70</v>
      </c>
      <c r="T12" s="18">
        <f>'0658'!G12</f>
        <v>30</v>
      </c>
      <c r="U12" s="18">
        <f>'0758'!F12</f>
        <v>66.20253164556962</v>
      </c>
      <c r="V12" s="27">
        <f>'0758'!G12</f>
        <v>33.79746835443038</v>
      </c>
      <c r="W12" s="18">
        <f>'0858'!F12</f>
        <v>70.84745762711864</v>
      </c>
      <c r="X12" s="18">
        <f>'0858'!G12</f>
        <v>29.152542372881356</v>
      </c>
      <c r="Y12" s="18">
        <f>'0958'!F12</f>
        <v>65.62889165628891</v>
      </c>
      <c r="Z12" s="18">
        <f>'0958'!G12</f>
        <v>34.37110834371108</v>
      </c>
      <c r="AA12" s="28">
        <f t="shared" si="0"/>
        <v>67.91980076968271</v>
      </c>
      <c r="AB12" s="28">
        <f t="shared" si="1"/>
        <v>32.0801992303173</v>
      </c>
    </row>
    <row r="13" spans="1:28" ht="14.25">
      <c r="A13" s="7" t="s">
        <v>27</v>
      </c>
      <c r="B13" s="21" t="s">
        <v>28</v>
      </c>
      <c r="C13" s="10">
        <f>'1057'!F13</f>
        <v>57.802197802197796</v>
      </c>
      <c r="D13" s="9">
        <f>'1057'!G13</f>
        <v>42.1978021978022</v>
      </c>
      <c r="E13" s="10">
        <f>'1157'!F13</f>
        <v>39.46488294314381</v>
      </c>
      <c r="F13" s="9">
        <f>'1157'!G13</f>
        <v>60.535117056856194</v>
      </c>
      <c r="G13" s="18">
        <f>'1257'!F13</f>
        <v>71.0204081632653</v>
      </c>
      <c r="H13" s="9">
        <f>'1257'!G13</f>
        <v>28.97959183673469</v>
      </c>
      <c r="I13" s="18">
        <f>'0158'!F13</f>
        <v>44.79166666666667</v>
      </c>
      <c r="J13" s="9">
        <f>'0158'!G13</f>
        <v>55.208333333333336</v>
      </c>
      <c r="K13" s="18">
        <f>'0258'!F13</f>
        <v>61.938534278959814</v>
      </c>
      <c r="L13" s="9">
        <f>'0258'!G13</f>
        <v>38.061465721040186</v>
      </c>
      <c r="M13" s="18">
        <f>'0358'!F13</f>
        <v>55.945945945945944</v>
      </c>
      <c r="N13" s="8">
        <f>'0358'!G13</f>
        <v>44.054054054054056</v>
      </c>
      <c r="O13" s="18">
        <f>'0458'!F13</f>
        <v>53.86666666666666</v>
      </c>
      <c r="P13" s="9">
        <f>'0458'!G13</f>
        <v>46.13333333333333</v>
      </c>
      <c r="Q13" s="18">
        <f>'0558'!F13</f>
        <v>61.556603773584904</v>
      </c>
      <c r="R13" s="18">
        <f>'0558'!G13</f>
        <v>38.443396226415096</v>
      </c>
      <c r="S13" s="18">
        <f>'0658'!F13</f>
        <v>61.152882205513784</v>
      </c>
      <c r="T13" s="18">
        <f>'0658'!G13</f>
        <v>38.847117794486216</v>
      </c>
      <c r="U13" s="18">
        <f>'0758'!F13</f>
        <v>56.77749360613811</v>
      </c>
      <c r="V13" s="27">
        <f>'0758'!G13</f>
        <v>43.22250639386189</v>
      </c>
      <c r="W13" s="18">
        <f>'0858'!F13</f>
        <v>53.28083989501312</v>
      </c>
      <c r="X13" s="18">
        <f>'0858'!G13</f>
        <v>46.71916010498688</v>
      </c>
      <c r="Y13" s="18">
        <f>'0958'!F13</f>
        <v>62.246777163904234</v>
      </c>
      <c r="Z13" s="18">
        <f>'0958'!G13</f>
        <v>37.75322283609576</v>
      </c>
      <c r="AA13" s="28">
        <f t="shared" si="0"/>
        <v>56.65374159258335</v>
      </c>
      <c r="AB13" s="28">
        <f t="shared" si="1"/>
        <v>43.34625840741665</v>
      </c>
    </row>
    <row r="14" spans="1:28" ht="14.25">
      <c r="A14" s="7" t="s">
        <v>29</v>
      </c>
      <c r="B14" s="21" t="s">
        <v>30</v>
      </c>
      <c r="C14" s="18">
        <f>'1057'!F14</f>
        <v>77.34761120263592</v>
      </c>
      <c r="D14" s="9">
        <f>'1057'!G14</f>
        <v>22.652388797364086</v>
      </c>
      <c r="E14" s="18">
        <f>'1157'!F14</f>
        <v>74.2156862745098</v>
      </c>
      <c r="F14" s="9">
        <f>'1157'!G14</f>
        <v>25.7843137254902</v>
      </c>
      <c r="G14" s="18">
        <f>'1257'!F14</f>
        <v>72.07112970711297</v>
      </c>
      <c r="H14" s="9">
        <f>'1257'!G14</f>
        <v>27.92887029288703</v>
      </c>
      <c r="I14" s="18">
        <f>'0158'!F14</f>
        <v>75.33185840707965</v>
      </c>
      <c r="J14" s="9">
        <f>'0158'!G14</f>
        <v>24.668141592920353</v>
      </c>
      <c r="K14" s="18">
        <f>'0258'!F14</f>
        <v>76.03121516164994</v>
      </c>
      <c r="L14" s="9">
        <f>'0258'!G14</f>
        <v>23.968784838350054</v>
      </c>
      <c r="M14" s="18">
        <f>'0358'!F14</f>
        <v>73.94366197183099</v>
      </c>
      <c r="N14" s="8">
        <f>'0358'!G14</f>
        <v>26.056338028169012</v>
      </c>
      <c r="O14" s="18">
        <f>'0458'!F14</f>
        <v>73.42342342342343</v>
      </c>
      <c r="P14" s="9">
        <f>'0458'!G14</f>
        <v>26.576576576576578</v>
      </c>
      <c r="Q14" s="18">
        <f>'0558'!F14</f>
        <v>73.54312354312354</v>
      </c>
      <c r="R14" s="18">
        <f>'0558'!G14</f>
        <v>26.456876456876454</v>
      </c>
      <c r="S14" s="18">
        <f>'0658'!F14</f>
        <v>75.91240875912408</v>
      </c>
      <c r="T14" s="18">
        <f>'0658'!G14</f>
        <v>24.087591240875913</v>
      </c>
      <c r="U14" s="18">
        <f>'0758'!F14</f>
        <v>72.42603550295857</v>
      </c>
      <c r="V14" s="27">
        <f>'0758'!G14</f>
        <v>27.57396449704142</v>
      </c>
      <c r="W14" s="18">
        <f>'0858'!F14</f>
        <v>75.1904243743199</v>
      </c>
      <c r="X14" s="18">
        <f>'0858'!G14</f>
        <v>24.809575625680086</v>
      </c>
      <c r="Y14" s="18">
        <f>'0958'!F14</f>
        <v>73.23383084577114</v>
      </c>
      <c r="Z14" s="18">
        <f>'0958'!G14</f>
        <v>26.76616915422886</v>
      </c>
      <c r="AA14" s="28">
        <f t="shared" si="0"/>
        <v>74.38920076446168</v>
      </c>
      <c r="AB14" s="28">
        <f t="shared" si="1"/>
        <v>25.610799235538337</v>
      </c>
    </row>
    <row r="15" spans="1:28" ht="14.25">
      <c r="A15" s="7" t="s">
        <v>31</v>
      </c>
      <c r="B15" s="21" t="s">
        <v>32</v>
      </c>
      <c r="C15" s="18">
        <f>'1057'!F15</f>
        <v>66.98473282442748</v>
      </c>
      <c r="D15" s="9">
        <f>'1057'!G15</f>
        <v>33.01526717557252</v>
      </c>
      <c r="E15" s="18">
        <f>'1157'!F15</f>
        <v>61.452513966480446</v>
      </c>
      <c r="F15" s="9">
        <f>'1157'!G15</f>
        <v>38.547486033519554</v>
      </c>
      <c r="G15" s="18">
        <f>'1257'!F15</f>
        <v>62.655601659751035</v>
      </c>
      <c r="H15" s="9">
        <f>'1257'!G15</f>
        <v>37.344398340248965</v>
      </c>
      <c r="I15" s="18">
        <f>'0158'!F15</f>
        <v>66.36971046770601</v>
      </c>
      <c r="J15" s="9">
        <f>'0158'!G15</f>
        <v>33.630289532293986</v>
      </c>
      <c r="K15" s="18">
        <f>'0258'!F15</f>
        <v>66.50660264105642</v>
      </c>
      <c r="L15" s="9">
        <f>'0258'!G15</f>
        <v>33.493397358943575</v>
      </c>
      <c r="M15" s="18">
        <f>'0358'!F15</f>
        <v>64.5293315143247</v>
      </c>
      <c r="N15" s="8">
        <f>'0358'!G15</f>
        <v>35.470668485675304</v>
      </c>
      <c r="O15" s="18">
        <f>'0458'!F15</f>
        <v>55.670103092783506</v>
      </c>
      <c r="P15" s="9">
        <f>'0458'!G15</f>
        <v>44.329896907216494</v>
      </c>
      <c r="Q15" s="18">
        <f>'0558'!F15</f>
        <v>59.97229916897508</v>
      </c>
      <c r="R15" s="18">
        <f>'0558'!G15</f>
        <v>40.02770083102493</v>
      </c>
      <c r="S15" s="18">
        <f>'0658'!F15</f>
        <v>67.85714285714286</v>
      </c>
      <c r="T15" s="18">
        <f>'0658'!G15</f>
        <v>32.142857142857146</v>
      </c>
      <c r="U15" s="18">
        <f>'0758'!F15</f>
        <v>58.465991316931984</v>
      </c>
      <c r="V15" s="27">
        <f>'0758'!G15</f>
        <v>41.534008683068016</v>
      </c>
      <c r="W15" s="18">
        <f>'0858'!F15</f>
        <v>60.86956521739131</v>
      </c>
      <c r="X15" s="18">
        <f>'0858'!G15</f>
        <v>39.130434782608695</v>
      </c>
      <c r="Y15" s="18">
        <f>'0958'!F15</f>
        <v>56.78851174934726</v>
      </c>
      <c r="Z15" s="18">
        <f>'0958'!G15</f>
        <v>43.21148825065274</v>
      </c>
      <c r="AA15" s="28">
        <f t="shared" si="0"/>
        <v>62.34350887302651</v>
      </c>
      <c r="AB15" s="28">
        <f t="shared" si="1"/>
        <v>37.6564911269735</v>
      </c>
    </row>
    <row r="16" spans="1:28" ht="14.25">
      <c r="A16" s="7" t="s">
        <v>33</v>
      </c>
      <c r="B16" s="21" t="s">
        <v>34</v>
      </c>
      <c r="C16" s="10">
        <f>'1057'!F16</f>
        <v>56.47010647010647</v>
      </c>
      <c r="D16" s="9">
        <f>'1057'!G16</f>
        <v>43.529893529893535</v>
      </c>
      <c r="E16" s="10">
        <f>'1157'!F16</f>
        <v>42.68656716417911</v>
      </c>
      <c r="F16" s="9">
        <f>'1157'!G16</f>
        <v>57.3134328358209</v>
      </c>
      <c r="G16" s="18">
        <f>'1257'!F16</f>
        <v>44.638276038994356</v>
      </c>
      <c r="H16" s="9">
        <f>'1257'!G16</f>
        <v>55.36172396100565</v>
      </c>
      <c r="I16" s="18">
        <f>'0158'!F16</f>
        <v>36.72316384180791</v>
      </c>
      <c r="J16" s="9">
        <f>'0158'!G16</f>
        <v>63.2768361581921</v>
      </c>
      <c r="K16" s="18">
        <f>'0258'!F16</f>
        <v>49.8597868760516</v>
      </c>
      <c r="L16" s="9">
        <f>'0258'!G16</f>
        <v>50.1402131239484</v>
      </c>
      <c r="M16" s="18">
        <f>'0358'!F16</f>
        <v>42.900485436893206</v>
      </c>
      <c r="N16" s="8">
        <f>'0358'!G16</f>
        <v>57.0995145631068</v>
      </c>
      <c r="O16" s="18">
        <f>'0458'!F16</f>
        <v>45.85300067430884</v>
      </c>
      <c r="P16" s="9">
        <f>'0458'!G16</f>
        <v>54.14699932569117</v>
      </c>
      <c r="Q16" s="18">
        <f>'0558'!F16</f>
        <v>37.234687689508796</v>
      </c>
      <c r="R16" s="18">
        <f>'0558'!G16</f>
        <v>62.765312310491204</v>
      </c>
      <c r="S16" s="18">
        <f>'0658'!F16</f>
        <v>42.46361746361747</v>
      </c>
      <c r="T16" s="18">
        <f>'0658'!G16</f>
        <v>57.53638253638253</v>
      </c>
      <c r="U16" s="18">
        <f>'0758'!F16</f>
        <v>47.49856239217941</v>
      </c>
      <c r="V16" s="27">
        <f>'0758'!G16</f>
        <v>52.50143760782059</v>
      </c>
      <c r="W16" s="18">
        <f>'0858'!F16</f>
        <v>44.631578947368425</v>
      </c>
      <c r="X16" s="18">
        <f>'0858'!G16</f>
        <v>55.368421052631575</v>
      </c>
      <c r="Y16" s="18">
        <f>'0958'!F16</f>
        <v>49.644381223328594</v>
      </c>
      <c r="Z16" s="18">
        <f>'0958'!G16</f>
        <v>50.355618776671406</v>
      </c>
      <c r="AA16" s="28">
        <f t="shared" si="0"/>
        <v>45.050351184862016</v>
      </c>
      <c r="AB16" s="28">
        <f t="shared" si="1"/>
        <v>54.949648815137984</v>
      </c>
    </row>
    <row r="17" spans="1:28" ht="14.25">
      <c r="A17" s="7" t="s">
        <v>35</v>
      </c>
      <c r="B17" s="21" t="s">
        <v>36</v>
      </c>
      <c r="C17" s="18">
        <f>'1057'!F17</f>
        <v>82.29426433915212</v>
      </c>
      <c r="D17" s="9">
        <f>'1057'!G17</f>
        <v>17.70573566084788</v>
      </c>
      <c r="E17" s="18">
        <f>'1157'!F17</f>
        <v>83.22580645161291</v>
      </c>
      <c r="F17" s="9">
        <f>'1157'!G17</f>
        <v>16.7741935483871</v>
      </c>
      <c r="G17" s="18">
        <f>'1257'!F17</f>
        <v>81.18361153262519</v>
      </c>
      <c r="H17" s="9">
        <f>'1257'!G17</f>
        <v>18.81638846737481</v>
      </c>
      <c r="I17" s="18">
        <f>'0158'!F17</f>
        <v>85.92233009708737</v>
      </c>
      <c r="J17" s="9">
        <f>'0158'!G17</f>
        <v>14.077669902912621</v>
      </c>
      <c r="K17" s="18">
        <f>'0258'!F17</f>
        <v>82.2429906542056</v>
      </c>
      <c r="L17" s="9">
        <f>'0258'!G17</f>
        <v>17.75700934579439</v>
      </c>
      <c r="M17" s="18">
        <f>'0358'!F17</f>
        <v>80</v>
      </c>
      <c r="N17" s="8">
        <f>'0358'!G17</f>
        <v>20</v>
      </c>
      <c r="O17" s="18">
        <f>'0458'!F17</f>
        <v>84.48275862068965</v>
      </c>
      <c r="P17" s="9">
        <f>'0458'!G17</f>
        <v>15.517241379310345</v>
      </c>
      <c r="Q17" s="18">
        <f>'0558'!F17</f>
        <v>76.55913978494624</v>
      </c>
      <c r="R17" s="18">
        <f>'0558'!G17</f>
        <v>23.440860215053764</v>
      </c>
      <c r="S17" s="18">
        <f>'0658'!F17</f>
        <v>78.00687285223368</v>
      </c>
      <c r="T17" s="18">
        <f>'0658'!G17</f>
        <v>21.993127147766323</v>
      </c>
      <c r="U17" s="18">
        <f>'0758'!F17</f>
        <v>72.27926078028747</v>
      </c>
      <c r="V17" s="27">
        <f>'0758'!G17</f>
        <v>27.720739219712527</v>
      </c>
      <c r="W17" s="18">
        <f>'0858'!F17</f>
        <v>79.07348242811501</v>
      </c>
      <c r="X17" s="18">
        <f>'0858'!G17</f>
        <v>20.926517571884983</v>
      </c>
      <c r="Y17" s="18">
        <f>'0958'!F17</f>
        <v>82.35294117647058</v>
      </c>
      <c r="Z17" s="18">
        <f>'0958'!G17</f>
        <v>17.647058823529413</v>
      </c>
      <c r="AA17" s="28">
        <f t="shared" si="0"/>
        <v>80.63528822645215</v>
      </c>
      <c r="AB17" s="28">
        <f t="shared" si="1"/>
        <v>19.364711773547846</v>
      </c>
    </row>
    <row r="18" spans="1:28" ht="14.25">
      <c r="A18" s="7" t="s">
        <v>37</v>
      </c>
      <c r="B18" s="21" t="s">
        <v>38</v>
      </c>
      <c r="C18" s="18">
        <f>'1057'!F18</f>
        <v>75.21929824561403</v>
      </c>
      <c r="D18" s="9">
        <f>'1057'!G18</f>
        <v>24.780701754385966</v>
      </c>
      <c r="E18" s="18">
        <f>'1157'!F18</f>
        <v>71.3157894736842</v>
      </c>
      <c r="F18" s="9">
        <f>'1157'!G18</f>
        <v>28.68421052631579</v>
      </c>
      <c r="G18" s="18">
        <f>'1257'!F18</f>
        <v>80.80279232111693</v>
      </c>
      <c r="H18" s="9">
        <f>'1257'!G18</f>
        <v>19.19720767888307</v>
      </c>
      <c r="I18" s="18">
        <f>'0158'!F18</f>
        <v>72.26890756302521</v>
      </c>
      <c r="J18" s="9">
        <f>'0158'!G18</f>
        <v>27.73109243697479</v>
      </c>
      <c r="K18" s="18">
        <f>'0258'!F18</f>
        <v>80.71278825995807</v>
      </c>
      <c r="L18" s="9">
        <f>'0258'!G18</f>
        <v>19.28721174004193</v>
      </c>
      <c r="M18" s="18">
        <f>'0358'!F18</f>
        <v>70.27027027027027</v>
      </c>
      <c r="N18" s="8">
        <f>'0358'!G18</f>
        <v>29.72972972972973</v>
      </c>
      <c r="O18" s="18">
        <f>'0458'!F18</f>
        <v>71.29909365558912</v>
      </c>
      <c r="P18" s="9">
        <f>'0458'!G18</f>
        <v>28.700906344410875</v>
      </c>
      <c r="Q18" s="18">
        <f>'0558'!F18</f>
        <v>79.24528301886792</v>
      </c>
      <c r="R18" s="18">
        <f>'0558'!G18</f>
        <v>20.754716981132077</v>
      </c>
      <c r="S18" s="18">
        <f>'0658'!F18</f>
        <v>76.34194831013916</v>
      </c>
      <c r="T18" s="18">
        <f>'0658'!G18</f>
        <v>23.658051689860834</v>
      </c>
      <c r="U18" s="18">
        <f>'0758'!F18</f>
        <v>67.86703601108033</v>
      </c>
      <c r="V18" s="27">
        <f>'0758'!G18</f>
        <v>32.13296398891966</v>
      </c>
      <c r="W18" s="18">
        <f>'0858'!F18</f>
        <v>69.85645933014354</v>
      </c>
      <c r="X18" s="18">
        <f>'0858'!G18</f>
        <v>30.14354066985646</v>
      </c>
      <c r="Y18" s="18">
        <f>'0958'!F18</f>
        <v>66.75977653631286</v>
      </c>
      <c r="Z18" s="18">
        <f>'0958'!G18</f>
        <v>33.24022346368715</v>
      </c>
      <c r="AA18" s="28">
        <f t="shared" si="0"/>
        <v>73.49662024965014</v>
      </c>
      <c r="AB18" s="28">
        <f t="shared" si="1"/>
        <v>26.50337975034986</v>
      </c>
    </row>
    <row r="19" spans="1:28" ht="14.25">
      <c r="A19" s="7" t="s">
        <v>39</v>
      </c>
      <c r="B19" s="21" t="s">
        <v>40</v>
      </c>
      <c r="C19" s="18">
        <f>'1057'!F19</f>
        <v>0</v>
      </c>
      <c r="D19" s="9">
        <f>'1057'!G19</f>
        <v>0</v>
      </c>
      <c r="E19" s="18">
        <f>'1157'!F19</f>
      </c>
      <c r="F19" s="9">
        <f>'1157'!G19</f>
      </c>
      <c r="G19" s="18">
        <f>'1257'!F19</f>
      </c>
      <c r="H19" s="9">
        <f>'1257'!G19</f>
      </c>
      <c r="I19" s="18">
        <f>'0158'!F19</f>
      </c>
      <c r="J19" s="9">
        <f>'0158'!G19</f>
      </c>
      <c r="K19" s="18">
        <f>'0258'!F19</f>
      </c>
      <c r="L19" s="9">
        <f>'0258'!G19</f>
      </c>
      <c r="M19" s="18">
        <f>'0358'!F19</f>
      </c>
      <c r="N19" s="8">
        <f>'0358'!G19</f>
      </c>
      <c r="O19" s="18">
        <f>'0458'!F19</f>
      </c>
      <c r="P19" s="9">
        <f>'0458'!G19</f>
      </c>
      <c r="Q19" s="18">
        <f>'0558'!F19</f>
      </c>
      <c r="R19" s="18">
        <f>'0558'!G19</f>
      </c>
      <c r="S19" s="18">
        <f>'0658'!F19</f>
      </c>
      <c r="T19" s="18">
        <f>'0658'!G19</f>
      </c>
      <c r="U19" s="18">
        <f>'0758'!F19</f>
      </c>
      <c r="V19" s="27">
        <f>'0758'!G19</f>
      </c>
      <c r="W19" s="18">
        <f>'0858'!F19</f>
      </c>
      <c r="X19" s="18">
        <f>'0858'!G19</f>
      </c>
      <c r="Y19" s="18">
        <f>'0958'!F19</f>
      </c>
      <c r="Z19" s="18">
        <f>'0958'!G19</f>
      </c>
      <c r="AA19" s="28">
        <f t="shared" si="0"/>
        <v>0</v>
      </c>
      <c r="AB19" s="28">
        <f t="shared" si="1"/>
        <v>0</v>
      </c>
    </row>
    <row r="20" spans="1:28" ht="14.25">
      <c r="A20" s="7" t="s">
        <v>41</v>
      </c>
      <c r="B20" s="21" t="s">
        <v>42</v>
      </c>
      <c r="C20" s="10">
        <f>'1057'!F20</f>
        <v>50.69252077562327</v>
      </c>
      <c r="D20" s="9">
        <f>'1057'!G20</f>
        <v>49.307479224376735</v>
      </c>
      <c r="E20" s="10">
        <f>'1157'!F20</f>
        <v>45.33678756476684</v>
      </c>
      <c r="F20" s="9">
        <f>'1157'!G20</f>
        <v>54.66321243523316</v>
      </c>
      <c r="G20" s="18">
        <f>'1257'!F20</f>
        <v>43.83445945945946</v>
      </c>
      <c r="H20" s="9">
        <f>'1257'!G20</f>
        <v>56.16554054054054</v>
      </c>
      <c r="I20" s="18">
        <f>'0158'!F20</f>
        <v>48.738872403560826</v>
      </c>
      <c r="J20" s="9">
        <f>'0158'!G20</f>
        <v>51.261127596439174</v>
      </c>
      <c r="K20" s="18">
        <f>'0258'!F20</f>
        <v>48.60426929392447</v>
      </c>
      <c r="L20" s="9">
        <f>'0258'!G20</f>
        <v>51.39573070607554</v>
      </c>
      <c r="M20" s="18">
        <f>'0358'!F20</f>
        <v>47.27592267135325</v>
      </c>
      <c r="N20" s="8">
        <f>'0358'!G20</f>
        <v>52.72407732864674</v>
      </c>
      <c r="O20" s="18">
        <f>'0458'!F20</f>
        <v>38.99233296823658</v>
      </c>
      <c r="P20" s="9">
        <f>'0458'!G20</f>
        <v>61.00766703176341</v>
      </c>
      <c r="Q20" s="18">
        <f>'0558'!F20</f>
        <v>43.69414101290963</v>
      </c>
      <c r="R20" s="18">
        <f>'0558'!G20</f>
        <v>56.30585898709036</v>
      </c>
      <c r="S20" s="18">
        <f>'0658'!F20</f>
        <v>43.555973659454374</v>
      </c>
      <c r="T20" s="18">
        <f>'0658'!G20</f>
        <v>56.444026340545626</v>
      </c>
      <c r="U20" s="18">
        <f>'0758'!F20</f>
        <v>41.54302670623146</v>
      </c>
      <c r="V20" s="27">
        <f>'0758'!G20</f>
        <v>58.45697329376854</v>
      </c>
      <c r="W20" s="18">
        <f>'0858'!F20</f>
        <v>41.95075757575758</v>
      </c>
      <c r="X20" s="18">
        <f>'0858'!G20</f>
        <v>58.04924242424242</v>
      </c>
      <c r="Y20" s="18">
        <f>'0958'!F20</f>
        <v>43.679163034001746</v>
      </c>
      <c r="Z20" s="18">
        <f>'0958'!G20</f>
        <v>56.320836965998254</v>
      </c>
      <c r="AA20" s="28">
        <f t="shared" si="0"/>
        <v>44.82485226043996</v>
      </c>
      <c r="AB20" s="28">
        <f t="shared" si="1"/>
        <v>55.17514773956003</v>
      </c>
    </row>
    <row r="21" spans="1:28" ht="14.25">
      <c r="A21" s="7" t="s">
        <v>43</v>
      </c>
      <c r="B21" s="21" t="s">
        <v>44</v>
      </c>
      <c r="C21" s="10">
        <f>'1057'!F21</f>
        <v>46.64879356568365</v>
      </c>
      <c r="D21" s="9">
        <f>'1057'!G21</f>
        <v>53.35120643431635</v>
      </c>
      <c r="E21" s="10">
        <f>'1157'!F21</f>
        <v>37.62306610407876</v>
      </c>
      <c r="F21" s="9">
        <f>'1157'!G21</f>
        <v>62.37693389592124</v>
      </c>
      <c r="G21" s="18">
        <f>'1257'!F21</f>
        <v>36.849132176234974</v>
      </c>
      <c r="H21" s="9">
        <f>'1257'!G21</f>
        <v>63.150867823765026</v>
      </c>
      <c r="I21" s="18">
        <f>'0158'!F21</f>
        <v>38.19163292847503</v>
      </c>
      <c r="J21" s="9">
        <f>'0158'!G21</f>
        <v>61.80836707152496</v>
      </c>
      <c r="K21" s="18">
        <f>'0258'!F21</f>
        <v>23.117154811715483</v>
      </c>
      <c r="L21" s="9">
        <f>'0258'!G21</f>
        <v>76.88284518828452</v>
      </c>
      <c r="M21" s="18">
        <f>'0358'!F21</f>
        <v>43.52574102964118</v>
      </c>
      <c r="N21" s="8">
        <f>'0358'!G21</f>
        <v>56.47425897035882</v>
      </c>
      <c r="O21" s="18">
        <f>'0458'!F21</f>
        <v>37.24137931034483</v>
      </c>
      <c r="P21" s="9">
        <f>'0458'!G21</f>
        <v>62.758620689655174</v>
      </c>
      <c r="Q21" s="18">
        <f>'0558'!F21</f>
        <v>31.934156378600825</v>
      </c>
      <c r="R21" s="18">
        <f>'0558'!G21</f>
        <v>68.06584362139918</v>
      </c>
      <c r="S21" s="18">
        <f>'0658'!F21</f>
        <v>33.51435221101629</v>
      </c>
      <c r="T21" s="18">
        <f>'0658'!G21</f>
        <v>66.4856477889837</v>
      </c>
      <c r="U21" s="18">
        <f>'0758'!F21</f>
        <v>32.331437855402115</v>
      </c>
      <c r="V21" s="27">
        <f>'0758'!G21</f>
        <v>67.66856214459789</v>
      </c>
      <c r="W21" s="18">
        <f>'0858'!F21</f>
        <v>29.944838455476752</v>
      </c>
      <c r="X21" s="18">
        <f>'0858'!G21</f>
        <v>70.05516154452324</v>
      </c>
      <c r="Y21" s="18">
        <f>'0958'!F21</f>
        <v>32.536520584329345</v>
      </c>
      <c r="Z21" s="18">
        <f>'0958'!G21</f>
        <v>67.46347941567065</v>
      </c>
      <c r="AA21" s="28">
        <f t="shared" si="0"/>
        <v>35.28818378424994</v>
      </c>
      <c r="AB21" s="28">
        <f t="shared" si="1"/>
        <v>64.71181621575006</v>
      </c>
    </row>
    <row r="22" spans="1:28" ht="14.25">
      <c r="A22" s="7" t="s">
        <v>45</v>
      </c>
      <c r="B22" s="21" t="s">
        <v>46</v>
      </c>
      <c r="C22" s="10">
        <f>'1057'!F22</f>
        <v>57.84313725490197</v>
      </c>
      <c r="D22" s="9">
        <f>'1057'!G22</f>
        <v>42.15686274509804</v>
      </c>
      <c r="E22" s="10">
        <f>'1157'!F22</f>
        <v>48.62970044614404</v>
      </c>
      <c r="F22" s="9">
        <f>'1157'!G22</f>
        <v>51.37029955385596</v>
      </c>
      <c r="G22" s="18">
        <f>'1257'!F22</f>
        <v>44.8048048048048</v>
      </c>
      <c r="H22" s="9">
        <f>'1257'!G22</f>
        <v>55.19519519519519</v>
      </c>
      <c r="I22" s="18">
        <f>'0158'!F22</f>
        <v>48.74919820397691</v>
      </c>
      <c r="J22" s="9">
        <f>'0158'!G22</f>
        <v>51.25080179602309</v>
      </c>
      <c r="K22" s="18">
        <f>'0258'!F22</f>
        <v>51.20226308345121</v>
      </c>
      <c r="L22" s="9">
        <f>'0258'!G22</f>
        <v>48.79773691654879</v>
      </c>
      <c r="M22" s="18">
        <f>'0358'!F22</f>
        <v>44.26685198054204</v>
      </c>
      <c r="N22" s="8">
        <f>'0358'!G22</f>
        <v>55.73314801945796</v>
      </c>
      <c r="O22" s="18">
        <f>'0458'!F22</f>
        <v>40.390879478827365</v>
      </c>
      <c r="P22" s="9">
        <f>'0458'!G22</f>
        <v>59.60912052117264</v>
      </c>
      <c r="Q22" s="18">
        <f>'0558'!F22</f>
        <v>44</v>
      </c>
      <c r="R22" s="18">
        <f>'0558'!G22</f>
        <v>56.00000000000001</v>
      </c>
      <c r="S22" s="18">
        <f>'0658'!F22</f>
        <v>47.018633540372676</v>
      </c>
      <c r="T22" s="18">
        <f>'0658'!G22</f>
        <v>52.98136645962733</v>
      </c>
      <c r="U22" s="18">
        <f>'0758'!F22</f>
        <v>43.89312977099237</v>
      </c>
      <c r="V22" s="27">
        <f>'0758'!G22</f>
        <v>56.10687022900763</v>
      </c>
      <c r="W22" s="18">
        <f>'0858'!F22</f>
        <v>44.3609022556391</v>
      </c>
      <c r="X22" s="18">
        <f>'0858'!G22</f>
        <v>55.639097744360896</v>
      </c>
      <c r="Y22" s="18">
        <f>'0958'!F22</f>
        <v>38.324175824175825</v>
      </c>
      <c r="Z22" s="18">
        <f>'0958'!G22</f>
        <v>61.675824175824175</v>
      </c>
      <c r="AA22" s="28">
        <f t="shared" si="0"/>
        <v>46.12363972031901</v>
      </c>
      <c r="AB22" s="28">
        <f t="shared" si="1"/>
        <v>53.87636027968099</v>
      </c>
    </row>
    <row r="23" spans="1:28" ht="14.25">
      <c r="A23" s="7" t="s">
        <v>47</v>
      </c>
      <c r="B23" s="21" t="s">
        <v>48</v>
      </c>
      <c r="C23" s="18">
        <f>'1057'!F23</f>
        <v>71.61803713527851</v>
      </c>
      <c r="D23" s="9">
        <f>'1057'!G23</f>
        <v>28.381962864721483</v>
      </c>
      <c r="E23" s="18">
        <f>'1157'!F23</f>
        <v>64.13949962092495</v>
      </c>
      <c r="F23" s="9">
        <f>'1157'!G23</f>
        <v>35.860500379075056</v>
      </c>
      <c r="G23" s="18">
        <f>'1257'!F23</f>
        <v>62.2107969151671</v>
      </c>
      <c r="H23" s="9">
        <f>'1257'!G23</f>
        <v>37.789203084832906</v>
      </c>
      <c r="I23" s="18">
        <f>'0158'!F23</f>
        <v>60.85271317829457</v>
      </c>
      <c r="J23" s="9">
        <f>'0158'!G23</f>
        <v>39.14728682170542</v>
      </c>
      <c r="K23" s="18">
        <f>'0258'!F23</f>
        <v>41.62162162162162</v>
      </c>
      <c r="L23" s="9">
        <f>'0258'!G23</f>
        <v>58.37837837837838</v>
      </c>
      <c r="M23" s="18">
        <f>'0358'!F23</f>
        <v>47.37484737484737</v>
      </c>
      <c r="N23" s="8">
        <f>'0358'!G23</f>
        <v>52.62515262515263</v>
      </c>
      <c r="O23" s="18">
        <f>'0458'!F23</f>
        <v>40.895953757225435</v>
      </c>
      <c r="P23" s="9">
        <f>'0458'!G23</f>
        <v>59.104046242774565</v>
      </c>
      <c r="Q23" s="18">
        <f>'0558'!F23</f>
        <v>39.86577181208054</v>
      </c>
      <c r="R23" s="18">
        <f>'0558'!G23</f>
        <v>60.13422818791946</v>
      </c>
      <c r="S23" s="18">
        <f>'0658'!F23</f>
        <v>41.16059379217274</v>
      </c>
      <c r="T23" s="18">
        <f>'0658'!G23</f>
        <v>58.83940620782726</v>
      </c>
      <c r="U23" s="18">
        <f>'0758'!F23</f>
        <v>39.72789115646258</v>
      </c>
      <c r="V23" s="27">
        <f>'0758'!G23</f>
        <v>60.27210884353742</v>
      </c>
      <c r="W23" s="18">
        <f>'0858'!F23</f>
        <v>43.922984356197354</v>
      </c>
      <c r="X23" s="18">
        <f>'0858'!G23</f>
        <v>56.07701564380265</v>
      </c>
      <c r="Y23" s="18">
        <f>'0958'!F23</f>
        <v>62.57396449704142</v>
      </c>
      <c r="Z23" s="18">
        <f>'0958'!G23</f>
        <v>37.426035502958584</v>
      </c>
      <c r="AA23" s="28">
        <f t="shared" si="0"/>
        <v>51.330389601442846</v>
      </c>
      <c r="AB23" s="28">
        <f t="shared" si="1"/>
        <v>48.669610398557154</v>
      </c>
    </row>
    <row r="24" spans="1:28" ht="14.25">
      <c r="A24" s="7" t="s">
        <v>49</v>
      </c>
      <c r="B24" s="21" t="s">
        <v>50</v>
      </c>
      <c r="C24" s="10">
        <f>'1057'!F24</f>
        <v>47.985347985347985</v>
      </c>
      <c r="D24" s="9">
        <f>'1057'!G24</f>
        <v>52.01465201465202</v>
      </c>
      <c r="E24" s="10">
        <f>'1157'!F24</f>
        <v>53.60253365003958</v>
      </c>
      <c r="F24" s="9">
        <f>'1157'!G24</f>
        <v>46.39746634996041</v>
      </c>
      <c r="G24" s="18">
        <f>'1257'!F24</f>
        <v>41.40070921985816</v>
      </c>
      <c r="H24" s="9">
        <f>'1257'!G24</f>
        <v>58.59929078014184</v>
      </c>
      <c r="I24" s="18">
        <f>'0158'!F24</f>
        <v>50.697674418604656</v>
      </c>
      <c r="J24" s="9">
        <f>'0158'!G24</f>
        <v>49.30232558139535</v>
      </c>
      <c r="K24" s="18">
        <f>'0258'!F24</f>
        <v>34.705882352941174</v>
      </c>
      <c r="L24" s="9">
        <f>'0258'!G24</f>
        <v>65.29411764705883</v>
      </c>
      <c r="M24" s="18">
        <f>'0358'!F24</f>
        <v>34.15637860082305</v>
      </c>
      <c r="N24" s="8">
        <f>'0358'!G24</f>
        <v>65.84362139917695</v>
      </c>
      <c r="O24" s="18">
        <f>'0458'!F24</f>
        <v>37.170263788968825</v>
      </c>
      <c r="P24" s="9">
        <f>'0458'!G24</f>
        <v>62.829736211031175</v>
      </c>
      <c r="Q24" s="18">
        <f>'0558'!F24</f>
        <v>29.417670682730922</v>
      </c>
      <c r="R24" s="18">
        <f>'0558'!G24</f>
        <v>70.58232931726907</v>
      </c>
      <c r="S24" s="18">
        <f>'0658'!F24</f>
        <v>32.99798792756539</v>
      </c>
      <c r="T24" s="18">
        <f>'0658'!G24</f>
        <v>67.0020120724346</v>
      </c>
      <c r="U24" s="18">
        <f>'0758'!F24</f>
        <v>30.14789533560865</v>
      </c>
      <c r="V24" s="27">
        <f>'0758'!G24</f>
        <v>69.85210466439136</v>
      </c>
      <c r="W24" s="18">
        <f>'0858'!F24</f>
        <v>31.798245614035086</v>
      </c>
      <c r="X24" s="18">
        <f>'0858'!G24</f>
        <v>68.2017543859649</v>
      </c>
      <c r="Y24" s="18">
        <f>'0958'!F24</f>
        <v>50.51546391752577</v>
      </c>
      <c r="Z24" s="18">
        <f>'0958'!G24</f>
        <v>49.48453608247423</v>
      </c>
      <c r="AA24" s="28">
        <f t="shared" si="0"/>
        <v>39.54967112450411</v>
      </c>
      <c r="AB24" s="28">
        <f t="shared" si="1"/>
        <v>60.4503288754959</v>
      </c>
    </row>
    <row r="25" spans="1:28" ht="14.25">
      <c r="A25" s="7" t="s">
        <v>51</v>
      </c>
      <c r="B25" s="21" t="s">
        <v>52</v>
      </c>
      <c r="C25" s="10">
        <f>'1057'!F25</f>
        <v>57.50636132315522</v>
      </c>
      <c r="D25" s="9">
        <f>'1057'!G25</f>
        <v>42.49363867684479</v>
      </c>
      <c r="E25" s="10">
        <f>'1157'!F25</f>
        <v>51.03626943005182</v>
      </c>
      <c r="F25" s="9">
        <f>'1157'!G25</f>
        <v>48.96373056994819</v>
      </c>
      <c r="G25" s="18">
        <f>'1257'!F25</f>
        <v>47.40932642487047</v>
      </c>
      <c r="H25" s="9">
        <f>'1257'!G25</f>
        <v>52.59067357512953</v>
      </c>
      <c r="I25" s="18">
        <f>'0158'!F25</f>
        <v>47.192982456140356</v>
      </c>
      <c r="J25" s="9">
        <f>'0158'!G25</f>
        <v>52.807017543859644</v>
      </c>
      <c r="K25" s="18">
        <f>'0258'!F25</f>
        <v>27.59601706970128</v>
      </c>
      <c r="L25" s="9">
        <f>'0258'!G25</f>
        <v>72.40398293029871</v>
      </c>
      <c r="M25" s="18">
        <f>'0358'!F25</f>
        <v>30.666666666666664</v>
      </c>
      <c r="N25" s="8">
        <f>'0358'!G25</f>
        <v>69.33333333333334</v>
      </c>
      <c r="O25" s="18">
        <f>'0458'!F25</f>
        <v>30.0163132137031</v>
      </c>
      <c r="P25" s="9">
        <f>'0458'!G25</f>
        <v>69.9836867862969</v>
      </c>
      <c r="Q25" s="18">
        <f>'0558'!F25</f>
        <v>23.076923076923077</v>
      </c>
      <c r="R25" s="18">
        <f>'0558'!G25</f>
        <v>76.92307692307693</v>
      </c>
      <c r="S25" s="18">
        <f>'0658'!F25</f>
        <v>20.47244094488189</v>
      </c>
      <c r="T25" s="18">
        <f>'0658'!G25</f>
        <v>79.52755905511812</v>
      </c>
      <c r="U25" s="18">
        <f>'0758'!F25</f>
        <v>19.91584852734923</v>
      </c>
      <c r="V25" s="27">
        <f>'0758'!G25</f>
        <v>80.08415147265076</v>
      </c>
      <c r="W25" s="18">
        <f>'0858'!F25</f>
        <v>24.57737321196359</v>
      </c>
      <c r="X25" s="18">
        <f>'0858'!G25</f>
        <v>75.42262678803641</v>
      </c>
      <c r="Y25" s="18">
        <f>'0958'!F25</f>
        <v>39.35018050541516</v>
      </c>
      <c r="Z25" s="18">
        <f>'0958'!G25</f>
        <v>60.64981949458483</v>
      </c>
      <c r="AA25" s="28">
        <f t="shared" si="0"/>
        <v>34.901391904235155</v>
      </c>
      <c r="AB25" s="28">
        <f t="shared" si="1"/>
        <v>65.09860809576485</v>
      </c>
    </row>
    <row r="26" spans="1:28" ht="14.25">
      <c r="A26" s="11" t="s">
        <v>53</v>
      </c>
      <c r="B26" s="22" t="s">
        <v>54</v>
      </c>
      <c r="C26" s="18">
        <f>'1057'!F26</f>
        <v>65.47619047619048</v>
      </c>
      <c r="D26" s="9">
        <f>'1057'!G26</f>
        <v>34.523809523809526</v>
      </c>
      <c r="E26" s="18">
        <f>'1157'!F26</f>
        <v>55.40417801998183</v>
      </c>
      <c r="F26" s="9">
        <f>'1157'!G26</f>
        <v>44.595821980018165</v>
      </c>
      <c r="G26" s="18">
        <f>'1257'!F26</f>
        <v>57.41626794258373</v>
      </c>
      <c r="H26" s="9">
        <f>'1257'!G26</f>
        <v>42.58373205741627</v>
      </c>
      <c r="I26" s="18">
        <f>'0158'!F26</f>
        <v>53.57492654260528</v>
      </c>
      <c r="J26" s="9">
        <f>'0158'!G26</f>
        <v>46.42507345739471</v>
      </c>
      <c r="K26" s="18">
        <f>'0258'!F26</f>
        <v>54.59940652818991</v>
      </c>
      <c r="L26" s="9">
        <f>'0258'!G26</f>
        <v>45.40059347181009</v>
      </c>
      <c r="M26" s="18">
        <f>'0358'!F26</f>
        <v>57.40112994350282</v>
      </c>
      <c r="N26" s="8">
        <f>'0358'!G26</f>
        <v>42.59887005649718</v>
      </c>
      <c r="O26" s="18">
        <f>'0458'!F26</f>
        <v>51.453855878634634</v>
      </c>
      <c r="P26" s="9">
        <f>'0458'!G26</f>
        <v>48.54614412136536</v>
      </c>
      <c r="Q26" s="18">
        <f>'0558'!F26</f>
        <v>51.99034981905911</v>
      </c>
      <c r="R26" s="18">
        <f>'0558'!G26</f>
        <v>48.009650180940895</v>
      </c>
      <c r="S26" s="18">
        <f>'0658'!F26</f>
        <v>57.578840284842315</v>
      </c>
      <c r="T26" s="18">
        <f>'0658'!G26</f>
        <v>42.42115971515768</v>
      </c>
      <c r="U26" s="18">
        <f>'0758'!F26</f>
        <v>52.981651376146786</v>
      </c>
      <c r="V26" s="27">
        <f>'0758'!G26</f>
        <v>47.018348623853214</v>
      </c>
      <c r="W26" s="18">
        <f>'0858'!F26</f>
        <v>63.47975882859603</v>
      </c>
      <c r="X26" s="18">
        <f>'0858'!G26</f>
        <v>36.52024117140396</v>
      </c>
      <c r="Y26" s="18">
        <f>'0958'!F26</f>
        <v>58.787346221441126</v>
      </c>
      <c r="Z26" s="18">
        <f>'0958'!G26</f>
        <v>41.21265377855888</v>
      </c>
      <c r="AA26" s="28">
        <f t="shared" si="0"/>
        <v>56.67865848848117</v>
      </c>
      <c r="AB26" s="28">
        <f t="shared" si="1"/>
        <v>43.32134151151882</v>
      </c>
    </row>
    <row r="27" spans="1:28" ht="14.25">
      <c r="A27" s="11" t="s">
        <v>55</v>
      </c>
      <c r="B27" s="22" t="s">
        <v>56</v>
      </c>
      <c r="C27" s="18">
        <f>'1057'!F27</f>
        <v>0</v>
      </c>
      <c r="D27" s="9">
        <f>'1057'!G27</f>
        <v>0</v>
      </c>
      <c r="E27" s="18">
        <f>'1157'!F27</f>
      </c>
      <c r="F27" s="9">
        <f>'1157'!G27</f>
      </c>
      <c r="G27" s="18">
        <f>'1257'!F27</f>
      </c>
      <c r="H27" s="9">
        <f>'1257'!G27</f>
      </c>
      <c r="I27" s="18">
        <f>'0158'!F27</f>
      </c>
      <c r="J27" s="9">
        <f>'0158'!G27</f>
        <v>100</v>
      </c>
      <c r="K27" s="18">
        <f>'0258'!F27</f>
        <v>34.310344827586206</v>
      </c>
      <c r="L27" s="9">
        <f>'0258'!G27</f>
        <v>65.6896551724138</v>
      </c>
      <c r="M27" s="18">
        <f>'0358'!F27</f>
        <v>51.37395459976105</v>
      </c>
      <c r="N27" s="8">
        <f>'0358'!G27</f>
        <v>48.62604540023895</v>
      </c>
      <c r="O27" s="18">
        <f>'0458'!F27</f>
        <v>2.8947368421052633</v>
      </c>
      <c r="P27" s="9">
        <f>'0458'!G27</f>
        <v>97.10526315789474</v>
      </c>
      <c r="Q27" s="18">
        <f>'0558'!F27</f>
        <v>0.43668122270742354</v>
      </c>
      <c r="R27" s="18">
        <f>'0558'!G27</f>
        <v>99.56331877729258</v>
      </c>
      <c r="S27" s="18">
        <f>'0658'!F27</f>
        <v>0.19083969465648853</v>
      </c>
      <c r="T27" s="18">
        <f>'0658'!G27</f>
        <v>99.80916030534351</v>
      </c>
      <c r="U27" s="18">
        <f>'0758'!F27</f>
        <v>0.4273504273504274</v>
      </c>
      <c r="V27" s="27">
        <f>'0758'!G27</f>
        <v>99.57264957264957</v>
      </c>
      <c r="W27" s="18">
        <f>'0858'!F27</f>
        <v>1.55902004454343</v>
      </c>
      <c r="X27" s="18">
        <f>'0858'!G27</f>
        <v>98.44097995545657</v>
      </c>
      <c r="Y27" s="18">
        <f>'0958'!F27</f>
        <v>9.105960264900661</v>
      </c>
      <c r="Z27" s="18">
        <f>'0958'!G27</f>
        <v>90.89403973509934</v>
      </c>
      <c r="AA27" s="28">
        <f t="shared" si="0"/>
        <v>11.144320880401217</v>
      </c>
      <c r="AB27" s="28">
        <f t="shared" si="1"/>
        <v>79.9701112076389</v>
      </c>
    </row>
    <row r="28" spans="1:28" ht="14.25">
      <c r="A28" s="14" t="s">
        <v>60</v>
      </c>
      <c r="B28" s="23" t="s">
        <v>65</v>
      </c>
      <c r="C28" s="25">
        <f>'1057'!F28</f>
        <v>56.84536372590404</v>
      </c>
      <c r="D28" s="25">
        <f>'1057'!G28</f>
        <v>43.154636274095964</v>
      </c>
      <c r="E28" s="25">
        <f>'1157'!F28</f>
        <v>50.690833457138616</v>
      </c>
      <c r="F28" s="25">
        <f>'1157'!G28</f>
        <v>49.30916654286139</v>
      </c>
      <c r="G28" s="25">
        <f>'1257'!F28</f>
        <v>45.94921402660218</v>
      </c>
      <c r="H28" s="25">
        <f>'1257'!G28</f>
        <v>54.05078597339782</v>
      </c>
      <c r="I28" s="25">
        <f>'0158'!F28</f>
        <v>48.7931561258784</v>
      </c>
      <c r="J28" s="9">
        <f>'0158'!G28</f>
        <v>51.2068438741216</v>
      </c>
      <c r="K28" s="25">
        <f>'0258'!F28</f>
        <v>37.35792408320823</v>
      </c>
      <c r="L28" s="25">
        <f>'0258'!G28</f>
        <v>62.64207591679176</v>
      </c>
      <c r="M28" s="25">
        <f>'0358'!F28</f>
        <v>40.62207232527637</v>
      </c>
      <c r="N28" s="25">
        <f>'0358'!G28</f>
        <v>59.37792767472363</v>
      </c>
      <c r="O28" s="25">
        <f>'0458'!F28</f>
        <v>37.676859881332724</v>
      </c>
      <c r="P28" s="25">
        <f>'0458'!G28</f>
        <v>62.323140118667276</v>
      </c>
      <c r="Q28" s="25">
        <f>'0558'!F28</f>
        <v>34.443168771526985</v>
      </c>
      <c r="R28" s="25">
        <f>'0558'!G28</f>
        <v>65.55683122847302</v>
      </c>
      <c r="S28" s="25">
        <f>'0658'!F28</f>
        <v>36.65678280207561</v>
      </c>
      <c r="T28" s="25">
        <f>'0658'!G28</f>
        <v>63.34321719792438</v>
      </c>
      <c r="U28" s="25">
        <f>'0758'!F28</f>
        <v>34.83430799220273</v>
      </c>
      <c r="V28" s="27">
        <f>'0758'!G28</f>
        <v>65.16569200779728</v>
      </c>
      <c r="W28" s="25">
        <f>'0858'!F28</f>
        <v>35.93081644039427</v>
      </c>
      <c r="X28" s="25">
        <f>'0858'!G28</f>
        <v>64.06918355960572</v>
      </c>
      <c r="Y28" s="25">
        <f>'0958'!F28</f>
        <v>44.396229238366004</v>
      </c>
      <c r="Z28" s="25">
        <f>'0958'!G28</f>
        <v>55.603770761633996</v>
      </c>
      <c r="AA28" s="28">
        <f t="shared" si="0"/>
        <v>42.01639407249218</v>
      </c>
      <c r="AB28" s="28">
        <f t="shared" si="1"/>
        <v>57.98360592750782</v>
      </c>
    </row>
    <row r="29" spans="1:28" ht="14.25">
      <c r="A29" s="16" t="s">
        <v>61</v>
      </c>
      <c r="B29" s="24" t="s">
        <v>58</v>
      </c>
      <c r="C29" s="25">
        <f>'1057'!F29</f>
        <v>70.24667546441987</v>
      </c>
      <c r="D29" s="25">
        <f>'1057'!G29</f>
        <v>29.753324535580145</v>
      </c>
      <c r="E29" s="25">
        <f>'1157'!F29</f>
        <v>64.28660436137072</v>
      </c>
      <c r="F29" s="25">
        <f>'1157'!G29</f>
        <v>35.71339563862929</v>
      </c>
      <c r="G29" s="25">
        <f>'1257'!F29</f>
        <v>64.47802362535228</v>
      </c>
      <c r="H29" s="25">
        <f>'1257'!G29</f>
        <v>35.52197637464772</v>
      </c>
      <c r="I29" s="25">
        <f>'0158'!F29</f>
        <v>61.83034190950658</v>
      </c>
      <c r="J29" s="9">
        <f>'0158'!G29</f>
        <v>38.169658090493414</v>
      </c>
      <c r="K29" s="25">
        <f>'0258'!F29</f>
        <v>65.78006872852234</v>
      </c>
      <c r="L29" s="25">
        <f>'0258'!G29</f>
        <v>34.21993127147766</v>
      </c>
      <c r="M29" s="25">
        <f>'0358'!F29</f>
        <v>63.066617045031634</v>
      </c>
      <c r="N29" s="25">
        <f>'0358'!G29</f>
        <v>36.933382954968366</v>
      </c>
      <c r="O29" s="25">
        <f>'0458'!F29</f>
        <v>60.30764086273198</v>
      </c>
      <c r="P29" s="25">
        <f>'0458'!G29</f>
        <v>39.692359137268014</v>
      </c>
      <c r="Q29" s="25">
        <f>'0558'!F29</f>
        <v>61.051910488658855</v>
      </c>
      <c r="R29" s="25">
        <f>'0558'!G29</f>
        <v>38.94808951134115</v>
      </c>
      <c r="S29" s="25">
        <f>'0658'!F29</f>
        <v>67.26391360373076</v>
      </c>
      <c r="T29" s="25">
        <f>'0658'!G29</f>
        <v>32.73608639626925</v>
      </c>
      <c r="U29" s="25">
        <f>'0758'!F29</f>
        <v>63.54196100593388</v>
      </c>
      <c r="V29" s="27">
        <f>'0758'!G29</f>
        <v>36.45803899406612</v>
      </c>
      <c r="W29" s="25">
        <f>'0858'!F29</f>
        <v>64.81587483304713</v>
      </c>
      <c r="X29" s="25">
        <f>'0858'!G29</f>
        <v>35.184125166952875</v>
      </c>
      <c r="Y29" s="25">
        <f>'0958'!F29</f>
        <v>64.3054786939679</v>
      </c>
      <c r="Z29" s="25">
        <f>'0958'!G29</f>
        <v>35.694521306032094</v>
      </c>
      <c r="AA29" s="28">
        <f t="shared" si="0"/>
        <v>64.2479258851895</v>
      </c>
      <c r="AB29" s="28">
        <f t="shared" si="1"/>
        <v>35.752074114810505</v>
      </c>
    </row>
    <row r="30" spans="1:28" ht="14.25">
      <c r="A30" s="16" t="s">
        <v>62</v>
      </c>
      <c r="B30" s="24" t="s">
        <v>59</v>
      </c>
      <c r="C30" s="25">
        <f>'1057'!F30</f>
        <v>66.69402066470215</v>
      </c>
      <c r="D30" s="25">
        <f>'1057'!G30</f>
        <v>33.30597933529785</v>
      </c>
      <c r="E30" s="25">
        <f>'1157'!F30</f>
        <v>60.26952284798735</v>
      </c>
      <c r="F30" s="25">
        <f>'1157'!G30</f>
        <v>39.73047715201265</v>
      </c>
      <c r="G30" s="25">
        <f>'1257'!F30</f>
        <v>59.2152148714206</v>
      </c>
      <c r="H30" s="25">
        <f>'1257'!G30</f>
        <v>40.7847851285794</v>
      </c>
      <c r="I30" s="25">
        <f>'0158'!F30</f>
        <v>57.80461342516156</v>
      </c>
      <c r="J30" s="9">
        <f>'0158'!G30</f>
        <v>42.19538657483844</v>
      </c>
      <c r="K30" s="25">
        <f>'0258'!F30</f>
        <v>58.88200697444439</v>
      </c>
      <c r="L30" s="25">
        <f>'0258'!G30</f>
        <v>41.11799302555561</v>
      </c>
      <c r="M30" s="25">
        <f>'0358'!F30</f>
        <v>56.68548902620925</v>
      </c>
      <c r="N30" s="25">
        <f>'0358'!G30</f>
        <v>43.31451097379075</v>
      </c>
      <c r="O30" s="25">
        <f>'0458'!F30</f>
        <v>54.24008810572687</v>
      </c>
      <c r="P30" s="25">
        <f>'0458'!G30</f>
        <v>45.759911894273124</v>
      </c>
      <c r="Q30" s="25">
        <f>'0558'!F30</f>
        <v>53.479634066652146</v>
      </c>
      <c r="R30" s="25">
        <f>'0558'!G30</f>
        <v>46.520365933347854</v>
      </c>
      <c r="S30" s="25">
        <f>'0658'!F30</f>
        <v>59.650578527635645</v>
      </c>
      <c r="T30" s="25">
        <f>'0658'!G30</f>
        <v>40.349421472364355</v>
      </c>
      <c r="U30" s="25">
        <f>'0758'!F30</f>
        <v>55.905838432023224</v>
      </c>
      <c r="V30" s="27">
        <f>'0758'!G30</f>
        <v>44.09416156797677</v>
      </c>
      <c r="W30" s="25">
        <f>'0858'!F30</f>
        <v>57.45497630331754</v>
      </c>
      <c r="X30" s="25">
        <f>'0858'!G30</f>
        <v>42.54502369668246</v>
      </c>
      <c r="Y30" s="25">
        <f>'0958'!F30</f>
        <v>58.50692931229844</v>
      </c>
      <c r="Z30" s="25">
        <f>'0958'!G30</f>
        <v>41.49307068770156</v>
      </c>
      <c r="AA30" s="28">
        <f t="shared" si="0"/>
        <v>58.23240937979825</v>
      </c>
      <c r="AB30" s="28">
        <f t="shared" si="1"/>
        <v>41.76759062020174</v>
      </c>
    </row>
  </sheetData>
  <sheetProtection/>
  <mergeCells count="13">
    <mergeCell ref="O1:P1"/>
    <mergeCell ref="Q1:R1"/>
    <mergeCell ref="AA1:AB1"/>
    <mergeCell ref="S1:T1"/>
    <mergeCell ref="U1:V1"/>
    <mergeCell ref="W1:X1"/>
    <mergeCell ref="Y1:Z1"/>
    <mergeCell ref="K1:L1"/>
    <mergeCell ref="C1:D1"/>
    <mergeCell ref="E1:F1"/>
    <mergeCell ref="G1:H1"/>
    <mergeCell ref="I1:J1"/>
    <mergeCell ref="M1:N1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4" sqref="M24:N24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customWidth="1"/>
    <col min="6" max="193" width="9.00390625" style="0" customWidth="1"/>
    <col min="194" max="194" width="39.421875" style="0" customWidth="1"/>
    <col min="195" max="196" width="9.00390625" style="0" customWidth="1"/>
    <col min="197" max="16384" width="0" style="0" hidden="1" customWidth="1"/>
  </cols>
  <sheetData>
    <row r="1" spans="1:11" ht="14.25">
      <c r="A1" s="1" t="s">
        <v>78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t="s">
        <v>0</v>
      </c>
      <c r="K1" t="s">
        <v>2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J2" t="s">
        <v>5</v>
      </c>
      <c r="K2" t="s">
        <v>5</v>
      </c>
    </row>
    <row r="3" spans="1:11" ht="14.25" customHeight="1">
      <c r="A3" s="7" t="s">
        <v>7</v>
      </c>
      <c r="B3" s="7" t="s">
        <v>8</v>
      </c>
      <c r="C3" s="19">
        <f>'1057'!C3+'1157'!C3+'1257'!C3+'0158'!C3+'0258'!C3+'0358'!C3+'0458'!C3+'0558'!C3+'0658'!C3+'0758'!C3+'0858'!C3+'0958'!C3</f>
        <v>5218</v>
      </c>
      <c r="D3" s="19">
        <f>'1057'!D3+'1157'!D3+'1257'!D3+'0158'!D3+'0258'!D3+'0358'!D3+'0458'!D3+'0558'!D3+'0658'!D3+'0758'!D3+'0858'!D3+'0958'!D3</f>
        <v>1488</v>
      </c>
      <c r="E3" s="6">
        <f aca="true" t="shared" si="0" ref="E3:E28">SUM(C3:D3)</f>
        <v>6706</v>
      </c>
      <c r="F3" s="8">
        <f>C3/E3*100</f>
        <v>77.81091559797197</v>
      </c>
      <c r="G3" s="9">
        <f aca="true" t="shared" si="1" ref="G3:G27">D3/E3*100</f>
        <v>22.189084402028033</v>
      </c>
      <c r="I3">
        <v>3436</v>
      </c>
      <c r="J3">
        <v>2651</v>
      </c>
      <c r="K3" s="27">
        <f>J3/I3*100</f>
        <v>77.15366705471479</v>
      </c>
    </row>
    <row r="4" spans="1:11" ht="14.25" customHeight="1">
      <c r="A4" s="7" t="s">
        <v>9</v>
      </c>
      <c r="B4" s="7" t="s">
        <v>10</v>
      </c>
      <c r="C4" s="19">
        <f>'1057'!C4+'1157'!C4+'1257'!C4+'0158'!C4+'0258'!C4+'0358'!C4+'0458'!C4+'0558'!C4+'0658'!C4+'0758'!C4+'0858'!C4+'0958'!C4</f>
        <v>4885</v>
      </c>
      <c r="D4" s="19">
        <f>'1057'!D4+'1157'!D4+'1257'!D4+'0158'!D4+'0258'!D4+'0358'!D4+'0458'!D4+'0558'!D4+'0658'!D4+'0758'!D4+'0858'!D4+'0958'!D4</f>
        <v>2368</v>
      </c>
      <c r="E4" s="6">
        <f t="shared" si="0"/>
        <v>7253</v>
      </c>
      <c r="F4" s="8">
        <f aca="true" t="shared" si="2" ref="F4:F27">C4/E4*100</f>
        <v>67.35144078312423</v>
      </c>
      <c r="G4" s="9">
        <f t="shared" si="1"/>
        <v>32.648559216875775</v>
      </c>
      <c r="I4">
        <v>3852</v>
      </c>
      <c r="J4">
        <v>2641</v>
      </c>
      <c r="K4" s="27">
        <f aca="true" t="shared" si="3" ref="K4:K30">J4/I4*100</f>
        <v>68.56178608515057</v>
      </c>
    </row>
    <row r="5" spans="1:11" ht="14.25" customHeight="1">
      <c r="A5" s="7" t="s">
        <v>11</v>
      </c>
      <c r="B5" s="7" t="s">
        <v>12</v>
      </c>
      <c r="C5" s="19">
        <f>'1057'!C5+'1157'!C5+'1257'!C5+'0158'!C5+'0258'!C5+'0358'!C5+'0458'!C5+'0558'!C5+'0658'!C5+'0758'!C5+'0858'!C5+'0958'!C5</f>
        <v>8968</v>
      </c>
      <c r="D5" s="19">
        <f>'1057'!D5+'1157'!D5+'1257'!D5+'0158'!D5+'0258'!D5+'0358'!D5+'0458'!D5+'0558'!D5+'0658'!D5+'0758'!D5+'0858'!D5+'0958'!D5</f>
        <v>3869</v>
      </c>
      <c r="E5" s="6">
        <f t="shared" si="0"/>
        <v>12837</v>
      </c>
      <c r="F5" s="8">
        <f t="shared" si="2"/>
        <v>69.86055932071356</v>
      </c>
      <c r="G5" s="9">
        <f t="shared" si="1"/>
        <v>30.139440679286437</v>
      </c>
      <c r="I5">
        <v>6722</v>
      </c>
      <c r="J5">
        <v>4785</v>
      </c>
      <c r="K5" s="27">
        <f t="shared" si="3"/>
        <v>71.1841713775662</v>
      </c>
    </row>
    <row r="6" spans="1:11" ht="14.25" customHeight="1">
      <c r="A6" s="7" t="s">
        <v>13</v>
      </c>
      <c r="B6" s="7" t="s">
        <v>14</v>
      </c>
      <c r="C6" s="19">
        <f>'1057'!C6+'1157'!C6+'1257'!C6+'0158'!C6+'0258'!C6+'0358'!C6+'0458'!C6+'0558'!C6+'0658'!C6+'0758'!C6+'0858'!C6+'0958'!C6</f>
        <v>8052</v>
      </c>
      <c r="D6" s="19">
        <f>'1057'!D6+'1157'!D6+'1257'!D6+'0158'!D6+'0258'!D6+'0358'!D6+'0458'!D6+'0558'!D6+'0658'!D6+'0758'!D6+'0858'!D6+'0958'!D6</f>
        <v>2653</v>
      </c>
      <c r="E6" s="6">
        <f t="shared" si="0"/>
        <v>10705</v>
      </c>
      <c r="F6" s="8">
        <f t="shared" si="2"/>
        <v>75.21718822979916</v>
      </c>
      <c r="G6" s="9">
        <f t="shared" si="1"/>
        <v>24.78281177020084</v>
      </c>
      <c r="I6">
        <v>5392</v>
      </c>
      <c r="J6">
        <v>4011</v>
      </c>
      <c r="K6" s="27">
        <f t="shared" si="3"/>
        <v>74.3879821958457</v>
      </c>
    </row>
    <row r="7" spans="1:11" ht="14.25" customHeight="1">
      <c r="A7" s="7" t="s">
        <v>15</v>
      </c>
      <c r="B7" s="7" t="s">
        <v>16</v>
      </c>
      <c r="C7" s="19">
        <f>'1057'!C7+'1157'!C7+'1257'!C7+'0158'!C7+'0258'!C7+'0358'!C7+'0458'!C7+'0558'!C7+'0658'!C7+'0758'!C7+'0858'!C7+'0958'!C7</f>
        <v>5111</v>
      </c>
      <c r="D7" s="19">
        <f>'1057'!D7+'1157'!D7+'1257'!D7+'0158'!D7+'0258'!D7+'0358'!D7+'0458'!D7+'0558'!D7+'0658'!D7+'0758'!D7+'0858'!D7+'0958'!D7</f>
        <v>1620</v>
      </c>
      <c r="E7" s="6">
        <f t="shared" si="0"/>
        <v>6731</v>
      </c>
      <c r="F7" s="8">
        <f t="shared" si="2"/>
        <v>75.93225375129997</v>
      </c>
      <c r="G7" s="9">
        <f t="shared" si="1"/>
        <v>24.067746248700043</v>
      </c>
      <c r="I7">
        <v>3590</v>
      </c>
      <c r="J7">
        <v>2767</v>
      </c>
      <c r="K7" s="27">
        <f t="shared" si="3"/>
        <v>77.07520891364904</v>
      </c>
    </row>
    <row r="8" spans="1:11" ht="14.25" customHeight="1">
      <c r="A8" s="7" t="s">
        <v>17</v>
      </c>
      <c r="B8" s="7" t="s">
        <v>18</v>
      </c>
      <c r="C8" s="19">
        <f>'1057'!C8+'1157'!C8+'1257'!C8+'0158'!C8+'0258'!C8+'0358'!C8+'0458'!C8+'0558'!C8+'0658'!C8+'0758'!C8+'0858'!C8+'0958'!C8</f>
        <v>6119</v>
      </c>
      <c r="D8" s="19">
        <f>'1057'!D8+'1157'!D8+'1257'!D8+'0158'!D8+'0258'!D8+'0358'!D8+'0458'!D8+'0558'!D8+'0658'!D8+'0758'!D8+'0858'!D8+'0958'!D8</f>
        <v>2950</v>
      </c>
      <c r="E8" s="6">
        <f t="shared" si="0"/>
        <v>9069</v>
      </c>
      <c r="F8" s="8">
        <f t="shared" si="2"/>
        <v>67.47160657183812</v>
      </c>
      <c r="G8" s="9">
        <f t="shared" si="1"/>
        <v>32.52839342816187</v>
      </c>
      <c r="I8">
        <v>5019</v>
      </c>
      <c r="J8">
        <v>3467</v>
      </c>
      <c r="K8" s="27">
        <f t="shared" si="3"/>
        <v>69.07750547917912</v>
      </c>
    </row>
    <row r="9" spans="1:11" ht="14.25" customHeight="1">
      <c r="A9" s="7" t="s">
        <v>19</v>
      </c>
      <c r="B9" s="7" t="s">
        <v>20</v>
      </c>
      <c r="C9" s="19">
        <f>'1057'!C9+'1157'!C9+'1257'!C9+'0158'!C9+'0258'!C9+'0358'!C9+'0458'!C9+'0558'!C9+'0658'!C9+'0758'!C9+'0858'!C9+'0958'!C9</f>
        <v>9183</v>
      </c>
      <c r="D9" s="19">
        <f>'1057'!D9+'1157'!D9+'1257'!D9+'0158'!D9+'0258'!D9+'0358'!D9+'0458'!D9+'0558'!D9+'0658'!D9+'0758'!D9+'0858'!D9+'0958'!D9</f>
        <v>4509</v>
      </c>
      <c r="E9" s="6">
        <f t="shared" si="0"/>
        <v>13692</v>
      </c>
      <c r="F9" s="8">
        <f t="shared" si="2"/>
        <v>67.06836108676599</v>
      </c>
      <c r="G9" s="9">
        <f t="shared" si="1"/>
        <v>32.93163891323401</v>
      </c>
      <c r="I9">
        <v>7015</v>
      </c>
      <c r="J9">
        <v>4712</v>
      </c>
      <c r="K9" s="27">
        <f t="shared" si="3"/>
        <v>67.17034925160371</v>
      </c>
    </row>
    <row r="10" spans="1:11" ht="14.25" customHeight="1">
      <c r="A10" s="7" t="s">
        <v>21</v>
      </c>
      <c r="B10" s="7" t="s">
        <v>22</v>
      </c>
      <c r="C10" s="19">
        <f>'1057'!C10+'1157'!C10+'1257'!C10+'0158'!C10+'0258'!C10+'0358'!C10+'0458'!C10+'0558'!C10+'0658'!C10+'0758'!C10+'0858'!C10+'0958'!C10</f>
        <v>8650</v>
      </c>
      <c r="D10" s="19">
        <f>'1057'!D10+'1157'!D10+'1257'!D10+'0158'!D10+'0258'!D10+'0358'!D10+'0458'!D10+'0558'!D10+'0658'!D10+'0758'!D10+'0858'!D10+'0958'!D10</f>
        <v>3894</v>
      </c>
      <c r="E10" s="6">
        <f t="shared" si="0"/>
        <v>12544</v>
      </c>
      <c r="F10" s="8">
        <f t="shared" si="2"/>
        <v>68.95727040816327</v>
      </c>
      <c r="G10" s="9">
        <f t="shared" si="1"/>
        <v>31.04272959183674</v>
      </c>
      <c r="I10">
        <v>5975</v>
      </c>
      <c r="J10">
        <v>4019</v>
      </c>
      <c r="K10" s="27">
        <f t="shared" si="3"/>
        <v>67.26359832635983</v>
      </c>
    </row>
    <row r="11" spans="1:11" ht="14.25" customHeight="1">
      <c r="A11" s="7" t="s">
        <v>23</v>
      </c>
      <c r="B11" s="7" t="s">
        <v>24</v>
      </c>
      <c r="C11" s="19">
        <f>'1057'!C11+'1157'!C11+'1257'!C11+'0158'!C11+'0258'!C11+'0358'!C11+'0458'!C11+'0558'!C11+'0658'!C11+'0758'!C11+'0858'!C11+'0958'!C11</f>
        <v>4850</v>
      </c>
      <c r="D11" s="19">
        <f>'1057'!D11+'1157'!D11+'1257'!D11+'0158'!D11+'0258'!D11+'0358'!D11+'0458'!D11+'0558'!D11+'0658'!D11+'0758'!D11+'0858'!D11+'0958'!D11</f>
        <v>2309</v>
      </c>
      <c r="E11" s="6">
        <f t="shared" si="0"/>
        <v>7159</v>
      </c>
      <c r="F11" s="8">
        <f t="shared" si="2"/>
        <v>67.74689202402571</v>
      </c>
      <c r="G11" s="9">
        <f t="shared" si="1"/>
        <v>32.2531079759743</v>
      </c>
      <c r="I11">
        <v>3534</v>
      </c>
      <c r="J11">
        <v>2402</v>
      </c>
      <c r="K11" s="27">
        <f t="shared" si="3"/>
        <v>67.9683078664403</v>
      </c>
    </row>
    <row r="12" spans="1:11" ht="14.25" customHeight="1">
      <c r="A12" s="7" t="s">
        <v>25</v>
      </c>
      <c r="B12" s="7" t="s">
        <v>26</v>
      </c>
      <c r="C12" s="19">
        <f>'1057'!C12+'1157'!C12+'1257'!C12+'0158'!C12+'0258'!C12+'0358'!C12+'0458'!C12+'0558'!C12+'0658'!C12+'0758'!C12+'0858'!C12+'0958'!C12</f>
        <v>7137</v>
      </c>
      <c r="D12" s="19">
        <f>'1057'!D12+'1157'!D12+'1257'!D12+'0158'!D12+'0258'!D12+'0358'!D12+'0458'!D12+'0558'!D12+'0658'!D12+'0758'!D12+'0858'!D12+'0958'!D12</f>
        <v>3321</v>
      </c>
      <c r="E12" s="6">
        <f t="shared" si="0"/>
        <v>10458</v>
      </c>
      <c r="F12" s="9">
        <f t="shared" si="2"/>
        <v>68.24440619621342</v>
      </c>
      <c r="G12" s="9">
        <f t="shared" si="1"/>
        <v>31.755593803786574</v>
      </c>
      <c r="I12">
        <v>5595</v>
      </c>
      <c r="J12">
        <v>3864</v>
      </c>
      <c r="K12" s="27">
        <f t="shared" si="3"/>
        <v>69.06166219839142</v>
      </c>
    </row>
    <row r="13" spans="1:11" ht="14.25" customHeight="1">
      <c r="A13" s="7" t="s">
        <v>27</v>
      </c>
      <c r="B13" s="7" t="s">
        <v>28</v>
      </c>
      <c r="C13" s="19">
        <f>'1057'!C13+'1157'!C13+'1257'!C13+'0158'!C13+'0258'!C13+'0358'!C13+'0458'!C13+'0558'!C13+'0658'!C13+'0758'!C13+'0858'!C13+'0958'!C13</f>
        <v>2971</v>
      </c>
      <c r="D13" s="19">
        <f>'1057'!D13+'1157'!D13+'1257'!D13+'0158'!D13+'0258'!D13+'0358'!D13+'0458'!D13+'0558'!D13+'0658'!D13+'0758'!D13+'0858'!D13+'0958'!D13</f>
        <v>2112</v>
      </c>
      <c r="E13" s="6">
        <f t="shared" si="0"/>
        <v>5083</v>
      </c>
      <c r="F13" s="8">
        <f t="shared" si="2"/>
        <v>58.44973440881369</v>
      </c>
      <c r="G13" s="9">
        <f t="shared" si="1"/>
        <v>41.55026559118631</v>
      </c>
      <c r="I13">
        <v>2570</v>
      </c>
      <c r="J13">
        <v>1501</v>
      </c>
      <c r="K13" s="27">
        <f t="shared" si="3"/>
        <v>58.404669260700395</v>
      </c>
    </row>
    <row r="14" spans="1:11" ht="14.25" customHeight="1">
      <c r="A14" s="7" t="s">
        <v>29</v>
      </c>
      <c r="B14" s="7" t="s">
        <v>30</v>
      </c>
      <c r="C14" s="19">
        <f>'1057'!C14+'1157'!C14+'1257'!C14+'0158'!C14+'0258'!C14+'0358'!C14+'0458'!C14+'0558'!C14+'0658'!C14+'0758'!C14+'0858'!C14+'0958'!C14</f>
        <v>8265</v>
      </c>
      <c r="D14" s="19">
        <f>'1057'!D14+'1157'!D14+'1257'!D14+'0158'!D14+'0258'!D14+'0358'!D14+'0458'!D14+'0558'!D14+'0658'!D14+'0758'!D14+'0858'!D14+'0958'!D14</f>
        <v>2830</v>
      </c>
      <c r="E14" s="6">
        <f t="shared" si="0"/>
        <v>11095</v>
      </c>
      <c r="F14" s="8">
        <f t="shared" si="2"/>
        <v>74.49301487156377</v>
      </c>
      <c r="G14" s="9">
        <f t="shared" si="1"/>
        <v>25.506985128436234</v>
      </c>
      <c r="I14">
        <v>5843</v>
      </c>
      <c r="J14">
        <v>4378</v>
      </c>
      <c r="K14" s="27">
        <f t="shared" si="3"/>
        <v>74.9272633920931</v>
      </c>
    </row>
    <row r="15" spans="1:11" ht="14.25" customHeight="1">
      <c r="A15" s="7" t="s">
        <v>31</v>
      </c>
      <c r="B15" s="7" t="s">
        <v>32</v>
      </c>
      <c r="C15" s="19">
        <f>'1057'!C15+'1157'!C15+'1257'!C15+'0158'!C15+'0258'!C15+'0358'!C15+'0458'!C15+'0558'!C15+'0658'!C15+'0758'!C15+'0858'!C15+'0958'!C15</f>
        <v>6083</v>
      </c>
      <c r="D15" s="19">
        <f>'1057'!D15+'1157'!D15+'1257'!D15+'0158'!D15+'0258'!D15+'0358'!D15+'0458'!D15+'0558'!D15+'0658'!D15+'0758'!D15+'0858'!D15+'0958'!D15</f>
        <v>3615</v>
      </c>
      <c r="E15" s="6">
        <f t="shared" si="0"/>
        <v>9698</v>
      </c>
      <c r="F15" s="8">
        <f t="shared" si="2"/>
        <v>62.724273045988866</v>
      </c>
      <c r="G15" s="9">
        <f t="shared" si="1"/>
        <v>37.275726954011134</v>
      </c>
      <c r="I15">
        <v>5371</v>
      </c>
      <c r="J15">
        <v>3479</v>
      </c>
      <c r="K15" s="27">
        <f t="shared" si="3"/>
        <v>64.77378514243158</v>
      </c>
    </row>
    <row r="16" spans="1:11" ht="14.25" customHeight="1">
      <c r="A16" s="7" t="s">
        <v>33</v>
      </c>
      <c r="B16" s="7" t="s">
        <v>34</v>
      </c>
      <c r="C16" s="19">
        <f>'1057'!C16+'1157'!C16+'1257'!C16+'0158'!C16+'0258'!C16+'0358'!C16+'0458'!C16+'0558'!C16+'0658'!C16+'0758'!C16+'0858'!C16+'0958'!C16</f>
        <v>9977</v>
      </c>
      <c r="D16" s="19">
        <f>'1057'!D16+'1157'!D16+'1257'!D16+'0158'!D16+'0258'!D16+'0358'!D16+'0458'!D16+'0558'!D16+'0658'!D16+'0758'!D16+'0858'!D16+'0958'!D16</f>
        <v>11917</v>
      </c>
      <c r="E16" s="6">
        <f t="shared" si="0"/>
        <v>21894</v>
      </c>
      <c r="F16" s="10">
        <f t="shared" si="2"/>
        <v>45.569562437197405</v>
      </c>
      <c r="G16" s="8">
        <f t="shared" si="1"/>
        <v>54.430437562802595</v>
      </c>
      <c r="I16">
        <v>11090</v>
      </c>
      <c r="J16">
        <v>5145</v>
      </c>
      <c r="K16" s="27">
        <f t="shared" si="3"/>
        <v>46.3931469792606</v>
      </c>
    </row>
    <row r="17" spans="1:11" ht="14.25" customHeight="1">
      <c r="A17" s="7" t="s">
        <v>35</v>
      </c>
      <c r="B17" s="7" t="s">
        <v>36</v>
      </c>
      <c r="C17" s="19">
        <f>'1057'!C17+'1157'!C17+'1257'!C17+'0158'!C17+'0258'!C17+'0358'!C17+'0458'!C17+'0558'!C17+'0658'!C17+'0758'!C17+'0858'!C17+'0958'!C17</f>
        <v>5601</v>
      </c>
      <c r="D17" s="19">
        <f>'1057'!D17+'1157'!D17+'1257'!D17+'0158'!D17+'0258'!D17+'0358'!D17+'0458'!D17+'0558'!D17+'0658'!D17+'0758'!D17+'0858'!D17+'0958'!D17</f>
        <v>1326</v>
      </c>
      <c r="E17" s="6">
        <f t="shared" si="0"/>
        <v>6927</v>
      </c>
      <c r="F17" s="9">
        <f t="shared" si="2"/>
        <v>80.8575140753573</v>
      </c>
      <c r="G17" s="9">
        <f t="shared" si="1"/>
        <v>19.142485924642703</v>
      </c>
      <c r="I17">
        <v>3674</v>
      </c>
      <c r="J17">
        <v>3034</v>
      </c>
      <c r="K17" s="27">
        <f t="shared" si="3"/>
        <v>82.58029395753947</v>
      </c>
    </row>
    <row r="18" spans="1:11" ht="14.25" customHeight="1">
      <c r="A18" s="7" t="s">
        <v>37</v>
      </c>
      <c r="B18" s="7" t="s">
        <v>38</v>
      </c>
      <c r="C18" s="19">
        <f>'1057'!C18+'1157'!C18+'1257'!C18+'0158'!C18+'0258'!C18+'0358'!C18+'0458'!C18+'0558'!C18+'0658'!C18+'0758'!C18+'0858'!C18+'0958'!C18</f>
        <v>3686</v>
      </c>
      <c r="D18" s="19">
        <f>'1057'!D18+'1157'!D18+'1257'!D18+'0158'!D18+'0258'!D18+'0358'!D18+'0458'!D18+'0558'!D18+'0658'!D18+'0758'!D18+'0858'!D18+'0958'!D18</f>
        <v>1285</v>
      </c>
      <c r="E18" s="6">
        <f t="shared" si="0"/>
        <v>4971</v>
      </c>
      <c r="F18" s="8">
        <f t="shared" si="2"/>
        <v>74.15007040836853</v>
      </c>
      <c r="G18" s="9">
        <f t="shared" si="1"/>
        <v>25.849929591631458</v>
      </c>
      <c r="I18">
        <v>2576</v>
      </c>
      <c r="J18">
        <v>1954</v>
      </c>
      <c r="K18" s="27">
        <f t="shared" si="3"/>
        <v>75.85403726708074</v>
      </c>
    </row>
    <row r="19" spans="1:11" ht="14.25" customHeight="1">
      <c r="A19" s="7" t="s">
        <v>39</v>
      </c>
      <c r="B19" s="7" t="s">
        <v>40</v>
      </c>
      <c r="C19" s="19">
        <f>'1057'!C19+'1157'!C19+'1257'!C19+'0158'!C19+'0258'!C19+'0358'!C19+'0458'!C19+'0558'!C19+'0658'!C19+'0758'!C19+'0858'!C19+'0958'!C19</f>
        <v>0</v>
      </c>
      <c r="D19" s="19">
        <f>'1057'!D19+'1157'!D19+'1257'!D19+'0158'!D19+'0258'!D19+'0358'!D19+'0458'!D19+'0558'!D19+'0658'!D19+'0758'!D19+'0858'!D19+'0958'!D19</f>
        <v>0</v>
      </c>
      <c r="E19" s="6">
        <f t="shared" si="0"/>
        <v>0</v>
      </c>
      <c r="F19" s="9"/>
      <c r="G19" s="9"/>
      <c r="I19">
        <v>0</v>
      </c>
      <c r="J19">
        <v>0</v>
      </c>
      <c r="K19" s="27" t="e">
        <f>J19/I19*100</f>
        <v>#DIV/0!</v>
      </c>
    </row>
    <row r="20" spans="1:11" ht="14.25">
      <c r="A20" s="7" t="s">
        <v>41</v>
      </c>
      <c r="B20" s="7" t="s">
        <v>42</v>
      </c>
      <c r="C20" s="19">
        <f>'1057'!C20+'1157'!C20+'1257'!C20+'0158'!C20+'0258'!C20+'0358'!C20+'0458'!C20+'0558'!C20+'0658'!C20+'0758'!C20+'0858'!C20+'0958'!C20</f>
        <v>6186</v>
      </c>
      <c r="D20" s="19">
        <f>'1057'!D20+'1157'!D20+'1257'!D20+'0158'!D20+'0258'!D20+'0358'!D20+'0458'!D20+'0558'!D20+'0658'!D20+'0758'!D20+'0858'!D20+'0958'!D20</f>
        <v>7501</v>
      </c>
      <c r="E20" s="6">
        <f t="shared" si="0"/>
        <v>13687</v>
      </c>
      <c r="F20" s="10">
        <f t="shared" si="2"/>
        <v>45.19617154964565</v>
      </c>
      <c r="G20" s="8">
        <f t="shared" si="1"/>
        <v>54.80382845035435</v>
      </c>
      <c r="I20">
        <v>7490</v>
      </c>
      <c r="J20">
        <v>3563</v>
      </c>
      <c r="K20" s="27">
        <f t="shared" si="3"/>
        <v>47.570093457943926</v>
      </c>
    </row>
    <row r="21" spans="1:11" ht="14.25">
      <c r="A21" s="7" t="s">
        <v>43</v>
      </c>
      <c r="B21" s="7" t="s">
        <v>44</v>
      </c>
      <c r="C21" s="19">
        <f>'1057'!C21+'1157'!C21+'1257'!C21+'0158'!C21+'0258'!C21+'0358'!C21+'0458'!C21+'0558'!C21+'0658'!C21+'0758'!C21+'0858'!C21+'0958'!C21</f>
        <v>5594</v>
      </c>
      <c r="D21" s="19">
        <f>'1057'!D21+'1157'!D21+'1257'!D21+'0158'!D21+'0258'!D21+'0358'!D21+'0458'!D21+'0558'!D21+'0658'!D21+'0758'!D21+'0858'!D21+'0958'!D21</f>
        <v>10063</v>
      </c>
      <c r="E21" s="6">
        <f t="shared" si="0"/>
        <v>15657</v>
      </c>
      <c r="F21" s="10">
        <f t="shared" si="2"/>
        <v>35.72842817908923</v>
      </c>
      <c r="G21" s="8">
        <f t="shared" si="1"/>
        <v>64.27157182091078</v>
      </c>
      <c r="I21">
        <v>8132</v>
      </c>
      <c r="J21">
        <v>3128</v>
      </c>
      <c r="K21" s="27">
        <f t="shared" si="3"/>
        <v>38.46532218396458</v>
      </c>
    </row>
    <row r="22" spans="1:11" ht="14.25">
      <c r="A22" s="7" t="s">
        <v>45</v>
      </c>
      <c r="B22" s="7" t="s">
        <v>46</v>
      </c>
      <c r="C22" s="19">
        <f>'1057'!C22+'1157'!C22+'1257'!C22+'0158'!C22+'0258'!C22+'0358'!C22+'0458'!C22+'0558'!C22+'0658'!C22+'0758'!C22+'0858'!C22+'0958'!C22</f>
        <v>8528</v>
      </c>
      <c r="D22" s="19">
        <f>'1057'!D22+'1157'!D22+'1257'!D22+'0158'!D22+'0258'!D22+'0358'!D22+'0458'!D22+'0558'!D22+'0658'!D22+'0758'!D22+'0858'!D22+'0958'!D22</f>
        <v>9841</v>
      </c>
      <c r="E22" s="6">
        <f t="shared" si="0"/>
        <v>18369</v>
      </c>
      <c r="F22" s="10">
        <f t="shared" si="2"/>
        <v>46.42604387827318</v>
      </c>
      <c r="G22" s="8">
        <f t="shared" si="1"/>
        <v>53.573956121726816</v>
      </c>
      <c r="I22">
        <v>9482</v>
      </c>
      <c r="J22">
        <v>4692</v>
      </c>
      <c r="K22" s="27">
        <f t="shared" si="3"/>
        <v>49.48323138578359</v>
      </c>
    </row>
    <row r="23" spans="1:11" ht="14.25">
      <c r="A23" s="7" t="s">
        <v>47</v>
      </c>
      <c r="B23" s="7" t="s">
        <v>48</v>
      </c>
      <c r="C23" s="19">
        <f>'1057'!C23+'1157'!C23+'1257'!C23+'0158'!C23+'0258'!C23+'0358'!C23+'0458'!C23+'0558'!C23+'0658'!C23+'0758'!C23+'0858'!C23+'0958'!C23</f>
        <v>6521</v>
      </c>
      <c r="D23" s="19">
        <f>'1057'!D23+'1157'!D23+'1257'!D23+'0158'!D23+'0258'!D23+'0358'!D23+'0458'!D23+'0558'!D23+'0658'!D23+'0758'!D23+'0858'!D23+'0958'!D23</f>
        <v>5418</v>
      </c>
      <c r="E23" s="6">
        <f t="shared" si="0"/>
        <v>11939</v>
      </c>
      <c r="F23" s="8">
        <f t="shared" si="2"/>
        <v>54.619314850489985</v>
      </c>
      <c r="G23" s="8">
        <f t="shared" si="1"/>
        <v>45.38068514951001</v>
      </c>
      <c r="I23">
        <v>6843</v>
      </c>
      <c r="J23">
        <v>4133</v>
      </c>
      <c r="K23" s="27">
        <f t="shared" si="3"/>
        <v>60.3974864825369</v>
      </c>
    </row>
    <row r="24" spans="1:11" ht="14.25">
      <c r="A24" s="7" t="s">
        <v>49</v>
      </c>
      <c r="B24" s="7" t="s">
        <v>50</v>
      </c>
      <c r="C24" s="19">
        <f>'1057'!C24+'1157'!C24+'1257'!C24+'0158'!C24+'0258'!C24+'0358'!C24+'0458'!C24+'0558'!C24+'0658'!C24+'0758'!C24+'0858'!C24+'0958'!C24</f>
        <v>4963</v>
      </c>
      <c r="D24" s="19">
        <f>'1057'!D24+'1157'!D24+'1257'!D24+'0158'!D24+'0258'!D24+'0358'!D24+'0458'!D24+'0558'!D24+'0658'!D24+'0758'!D24+'0858'!D24+'0958'!D24</f>
        <v>7293</v>
      </c>
      <c r="E24" s="6">
        <f t="shared" si="0"/>
        <v>12256</v>
      </c>
      <c r="F24" s="10">
        <f t="shared" si="2"/>
        <v>40.494451697127936</v>
      </c>
      <c r="G24" s="8">
        <f t="shared" si="1"/>
        <v>59.50554830287206</v>
      </c>
      <c r="I24">
        <v>6380</v>
      </c>
      <c r="J24">
        <v>2840</v>
      </c>
      <c r="K24" s="27">
        <f t="shared" si="3"/>
        <v>44.5141065830721</v>
      </c>
    </row>
    <row r="25" spans="1:11" ht="14.25">
      <c r="A25" s="7" t="s">
        <v>51</v>
      </c>
      <c r="B25" s="7" t="s">
        <v>52</v>
      </c>
      <c r="C25" s="19">
        <f>'1057'!C25+'1157'!C25+'1257'!C25+'0158'!C25+'0258'!C25+'0358'!C25+'0458'!C25+'0558'!C25+'0658'!C25+'0758'!C25+'0858'!C25+'0958'!C25</f>
        <v>4105</v>
      </c>
      <c r="D25" s="19">
        <f>'1057'!D25+'1157'!D25+'1257'!D25+'0158'!D25+'0258'!D25+'0358'!D25+'0458'!D25+'0558'!D25+'0658'!D25+'0758'!D25+'0858'!D25+'0958'!D25</f>
        <v>6868</v>
      </c>
      <c r="E25" s="6">
        <f t="shared" si="0"/>
        <v>10973</v>
      </c>
      <c r="F25" s="10">
        <f t="shared" si="2"/>
        <v>37.41000637929463</v>
      </c>
      <c r="G25" s="8">
        <f t="shared" si="1"/>
        <v>62.589993620705364</v>
      </c>
      <c r="I25">
        <v>6163</v>
      </c>
      <c r="J25">
        <v>2803</v>
      </c>
      <c r="K25" s="27">
        <f t="shared" si="3"/>
        <v>45.481096868408244</v>
      </c>
    </row>
    <row r="26" spans="1:11" ht="14.25">
      <c r="A26" s="11" t="s">
        <v>53</v>
      </c>
      <c r="B26" s="11" t="s">
        <v>54</v>
      </c>
      <c r="C26" s="19">
        <f>'1057'!C26+'1157'!C26+'1257'!C26+'0158'!C26+'0258'!C26+'0358'!C26+'0458'!C26+'0558'!C26+'0658'!C26+'0758'!C26+'0858'!C26+'0958'!C26</f>
        <v>6914</v>
      </c>
      <c r="D26" s="19">
        <f>'1057'!D26+'1157'!D26+'1257'!D26+'0158'!D26+'0258'!D26+'0358'!D26+'0458'!D26+'0558'!D26+'0658'!D26+'0758'!D26+'0858'!D26+'0958'!D26</f>
        <v>5183</v>
      </c>
      <c r="E26" s="12">
        <f t="shared" si="0"/>
        <v>12097</v>
      </c>
      <c r="F26" s="10">
        <f t="shared" si="2"/>
        <v>57.15466644622633</v>
      </c>
      <c r="G26" s="8">
        <f t="shared" si="1"/>
        <v>42.84533355377366</v>
      </c>
      <c r="I26">
        <v>6323</v>
      </c>
      <c r="J26">
        <v>3642</v>
      </c>
      <c r="K26" s="27">
        <f t="shared" si="3"/>
        <v>57.59924086667721</v>
      </c>
    </row>
    <row r="27" spans="1:11" ht="14.25">
      <c r="A27" s="11" t="s">
        <v>55</v>
      </c>
      <c r="B27" s="11" t="s">
        <v>56</v>
      </c>
      <c r="C27" s="19">
        <f>'1057'!C27+'1157'!C27+'1257'!C27+'0158'!C27+'0258'!C27+'0358'!C27+'0458'!C27+'0558'!C27+'0658'!C27+'0758'!C27+'0858'!C27+'0958'!C27</f>
        <v>707</v>
      </c>
      <c r="D27" s="19">
        <f>'1057'!D27+'1157'!D27+'1257'!D27+'0158'!D27+'0258'!D27+'0358'!D27+'0458'!D27+'0558'!D27+'0658'!D27+'0758'!D27+'0858'!D27+'0958'!D27</f>
        <v>4051</v>
      </c>
      <c r="E27" s="12">
        <f t="shared" si="0"/>
        <v>4758</v>
      </c>
      <c r="F27" s="10">
        <f t="shared" si="2"/>
        <v>14.859184531315679</v>
      </c>
      <c r="G27" s="13">
        <f t="shared" si="1"/>
        <v>85.14081546868432</v>
      </c>
      <c r="I27">
        <v>1875</v>
      </c>
      <c r="J27">
        <v>629</v>
      </c>
      <c r="K27" s="27">
        <f t="shared" si="3"/>
        <v>33.54666666666667</v>
      </c>
    </row>
    <row r="28" spans="1:11" ht="14.25">
      <c r="A28" s="14"/>
      <c r="B28" s="15" t="s">
        <v>57</v>
      </c>
      <c r="C28" s="14">
        <f>SUM(C21:C25)</f>
        <v>29711</v>
      </c>
      <c r="D28" s="14">
        <f>SUM(D21:D25)</f>
        <v>39483</v>
      </c>
      <c r="E28" s="14">
        <f t="shared" si="0"/>
        <v>69194</v>
      </c>
      <c r="F28" s="10">
        <f>C28/E28*100</f>
        <v>42.938694106425416</v>
      </c>
      <c r="G28" s="10">
        <f>D28/E28*100</f>
        <v>57.061305893574584</v>
      </c>
      <c r="I28">
        <v>37000</v>
      </c>
      <c r="J28">
        <v>17596</v>
      </c>
      <c r="K28" s="27">
        <f t="shared" si="3"/>
        <v>47.556756756756755</v>
      </c>
    </row>
    <row r="29" spans="1:11" ht="14.25">
      <c r="A29" s="16"/>
      <c r="B29" s="17" t="s">
        <v>58</v>
      </c>
      <c r="C29" s="16">
        <f>SUM(C3:C18,C20,C26)</f>
        <v>117856</v>
      </c>
      <c r="D29" s="16">
        <f>SUM(D3:D18,D20,D26)</f>
        <v>64750</v>
      </c>
      <c r="E29" s="16">
        <f>SUM(E3:E18,E20,E26)</f>
        <v>182606</v>
      </c>
      <c r="F29" s="18">
        <f>C29/E29*100</f>
        <v>64.54114322640001</v>
      </c>
      <c r="G29" s="18">
        <f>D29/E29*100</f>
        <v>35.45885677359999</v>
      </c>
      <c r="I29">
        <v>95067</v>
      </c>
      <c r="J29">
        <v>62015</v>
      </c>
      <c r="K29" s="27">
        <f t="shared" si="3"/>
        <v>65.23294097846781</v>
      </c>
    </row>
    <row r="30" spans="1:11" ht="14.25">
      <c r="A30" s="16"/>
      <c r="B30" s="17" t="s">
        <v>59</v>
      </c>
      <c r="C30" s="16">
        <f>C29+C28</f>
        <v>147567</v>
      </c>
      <c r="D30" s="16">
        <f>D29+D28</f>
        <v>104233</v>
      </c>
      <c r="E30" s="16">
        <f>E29+E28</f>
        <v>251800</v>
      </c>
      <c r="F30" s="18">
        <f>C30/E30*100</f>
        <v>58.60484511517077</v>
      </c>
      <c r="G30" s="18">
        <f>D30/E30*100</f>
        <v>41.395154884829225</v>
      </c>
      <c r="I30">
        <v>132067</v>
      </c>
      <c r="J30">
        <v>79611</v>
      </c>
      <c r="K30" s="27">
        <f t="shared" si="3"/>
        <v>60.28076658059924</v>
      </c>
    </row>
  </sheetData>
  <sheetProtection/>
  <printOptions/>
  <pageMargins left="0.7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0" sqref="I20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6" width="9.00390625" style="0" customWidth="1"/>
    <col min="7" max="7" width="9.8515625" style="0" customWidth="1"/>
    <col min="8" max="243" width="9.00390625" style="0" customWidth="1"/>
    <col min="244" max="244" width="39.421875" style="0" customWidth="1"/>
    <col min="245" max="246" width="9.00390625" style="0" customWidth="1"/>
    <col min="247" max="16384" width="0" style="0" hidden="1" customWidth="1"/>
  </cols>
  <sheetData>
    <row r="1" spans="1:7" ht="14.25">
      <c r="A1" s="1" t="s">
        <v>67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7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</row>
    <row r="3" spans="1:7" ht="14.25" customHeight="1">
      <c r="A3" s="7" t="s">
        <v>7</v>
      </c>
      <c r="B3" s="7" t="s">
        <v>8</v>
      </c>
      <c r="C3" s="19">
        <v>463</v>
      </c>
      <c r="D3" s="20">
        <v>155</v>
      </c>
      <c r="E3" s="20">
        <f>SUM(C3:D3)</f>
        <v>618</v>
      </c>
      <c r="F3" s="8">
        <f aca="true" t="shared" si="0" ref="F3:F19">IF(C3="","",C3/E3*100)</f>
        <v>74.91909385113269</v>
      </c>
      <c r="G3" s="8">
        <f>IF(D3="","",D3/E3*100)</f>
        <v>25.080906148867317</v>
      </c>
    </row>
    <row r="4" spans="1:7" ht="14.25" customHeight="1">
      <c r="A4" s="7" t="s">
        <v>9</v>
      </c>
      <c r="B4" s="7" t="s">
        <v>10</v>
      </c>
      <c r="C4" s="19">
        <v>360</v>
      </c>
      <c r="D4" s="20">
        <v>202</v>
      </c>
      <c r="E4" s="20">
        <f aca="true" t="shared" si="1" ref="E4:E30">SUM(C4:D4)</f>
        <v>562</v>
      </c>
      <c r="F4" s="8">
        <f t="shared" si="0"/>
        <v>64.05693950177937</v>
      </c>
      <c r="G4" s="8">
        <f aca="true" t="shared" si="2" ref="G4:G30">IF(D4="","",D4/E4*100)</f>
        <v>35.94306049822064</v>
      </c>
    </row>
    <row r="5" spans="1:7" ht="14.25" customHeight="1">
      <c r="A5" s="7" t="s">
        <v>11</v>
      </c>
      <c r="B5" s="7" t="s">
        <v>12</v>
      </c>
      <c r="C5" s="19">
        <v>818</v>
      </c>
      <c r="D5" s="20">
        <v>317</v>
      </c>
      <c r="E5" s="20">
        <f t="shared" si="1"/>
        <v>1135</v>
      </c>
      <c r="F5" s="8">
        <f t="shared" si="0"/>
        <v>72.0704845814978</v>
      </c>
      <c r="G5" s="8">
        <f t="shared" si="2"/>
        <v>27.929515418502206</v>
      </c>
    </row>
    <row r="6" spans="1:7" ht="14.25" customHeight="1">
      <c r="A6" s="7" t="s">
        <v>13</v>
      </c>
      <c r="B6" s="7" t="s">
        <v>14</v>
      </c>
      <c r="C6" s="19">
        <v>676</v>
      </c>
      <c r="D6" s="20">
        <v>255</v>
      </c>
      <c r="E6" s="20">
        <f t="shared" si="1"/>
        <v>931</v>
      </c>
      <c r="F6" s="8">
        <f t="shared" si="0"/>
        <v>72.61009667024705</v>
      </c>
      <c r="G6" s="8">
        <f t="shared" si="2"/>
        <v>27.38990332975295</v>
      </c>
    </row>
    <row r="7" spans="1:7" ht="14.25" customHeight="1">
      <c r="A7" s="7" t="s">
        <v>15</v>
      </c>
      <c r="B7" s="7" t="s">
        <v>16</v>
      </c>
      <c r="C7" s="19">
        <v>497</v>
      </c>
      <c r="D7" s="20">
        <v>143</v>
      </c>
      <c r="E7" s="20">
        <f t="shared" si="1"/>
        <v>640</v>
      </c>
      <c r="F7" s="8">
        <f t="shared" si="0"/>
        <v>77.65625</v>
      </c>
      <c r="G7" s="8">
        <f t="shared" si="2"/>
        <v>22.34375</v>
      </c>
    </row>
    <row r="8" spans="1:7" ht="14.25" customHeight="1">
      <c r="A8" s="7" t="s">
        <v>17</v>
      </c>
      <c r="B8" s="7" t="s">
        <v>18</v>
      </c>
      <c r="C8" s="19">
        <v>607</v>
      </c>
      <c r="D8" s="20">
        <v>283</v>
      </c>
      <c r="E8" s="20">
        <f t="shared" si="1"/>
        <v>890</v>
      </c>
      <c r="F8" s="8">
        <f t="shared" si="0"/>
        <v>68.20224719101124</v>
      </c>
      <c r="G8" s="8">
        <f t="shared" si="2"/>
        <v>31.797752808988765</v>
      </c>
    </row>
    <row r="9" spans="1:7" ht="14.25" customHeight="1">
      <c r="A9" s="7" t="s">
        <v>19</v>
      </c>
      <c r="B9" s="7" t="s">
        <v>20</v>
      </c>
      <c r="C9" s="19">
        <v>830</v>
      </c>
      <c r="D9" s="20">
        <v>424</v>
      </c>
      <c r="E9" s="20">
        <f t="shared" si="1"/>
        <v>1254</v>
      </c>
      <c r="F9" s="8">
        <f t="shared" si="0"/>
        <v>66.18819776714514</v>
      </c>
      <c r="G9" s="8">
        <f t="shared" si="2"/>
        <v>33.811802232854866</v>
      </c>
    </row>
    <row r="10" spans="1:7" ht="14.25" customHeight="1">
      <c r="A10" s="7" t="s">
        <v>21</v>
      </c>
      <c r="B10" s="7" t="s">
        <v>22</v>
      </c>
      <c r="C10" s="19">
        <v>950</v>
      </c>
      <c r="D10" s="20">
        <v>350</v>
      </c>
      <c r="E10" s="20">
        <f t="shared" si="1"/>
        <v>1300</v>
      </c>
      <c r="F10" s="8">
        <f t="shared" si="0"/>
        <v>73.07692307692307</v>
      </c>
      <c r="G10" s="8">
        <f t="shared" si="2"/>
        <v>26.923076923076923</v>
      </c>
    </row>
    <row r="11" spans="1:7" ht="14.25" customHeight="1">
      <c r="A11" s="7" t="s">
        <v>23</v>
      </c>
      <c r="B11" s="7" t="s">
        <v>24</v>
      </c>
      <c r="C11" s="19">
        <v>421</v>
      </c>
      <c r="D11" s="20">
        <v>215</v>
      </c>
      <c r="E11" s="20">
        <f t="shared" si="1"/>
        <v>636</v>
      </c>
      <c r="F11" s="8">
        <f t="shared" si="0"/>
        <v>66.19496855345912</v>
      </c>
      <c r="G11" s="8">
        <f t="shared" si="2"/>
        <v>33.80503144654088</v>
      </c>
    </row>
    <row r="12" spans="1:7" ht="14.25" customHeight="1">
      <c r="A12" s="7" t="s">
        <v>25</v>
      </c>
      <c r="B12" s="7" t="s">
        <v>26</v>
      </c>
      <c r="C12" s="19">
        <v>634</v>
      </c>
      <c r="D12" s="20">
        <v>302</v>
      </c>
      <c r="E12" s="20">
        <f t="shared" si="1"/>
        <v>936</v>
      </c>
      <c r="F12" s="8">
        <f t="shared" si="0"/>
        <v>67.73504273504274</v>
      </c>
      <c r="G12" s="8">
        <f t="shared" si="2"/>
        <v>32.26495726495727</v>
      </c>
    </row>
    <row r="13" spans="1:7" ht="14.25" customHeight="1">
      <c r="A13" s="7" t="s">
        <v>27</v>
      </c>
      <c r="B13" s="7" t="s">
        <v>28</v>
      </c>
      <c r="C13" s="19">
        <v>118</v>
      </c>
      <c r="D13" s="20">
        <v>181</v>
      </c>
      <c r="E13" s="20">
        <f t="shared" si="1"/>
        <v>299</v>
      </c>
      <c r="F13" s="10">
        <f t="shared" si="0"/>
        <v>39.46488294314381</v>
      </c>
      <c r="G13" s="8">
        <f t="shared" si="2"/>
        <v>60.535117056856194</v>
      </c>
    </row>
    <row r="14" spans="1:7" ht="14.25" customHeight="1">
      <c r="A14" s="7" t="s">
        <v>29</v>
      </c>
      <c r="B14" s="7" t="s">
        <v>30</v>
      </c>
      <c r="C14" s="19">
        <v>757</v>
      </c>
      <c r="D14" s="20">
        <v>263</v>
      </c>
      <c r="E14" s="20">
        <f t="shared" si="1"/>
        <v>1020</v>
      </c>
      <c r="F14" s="8">
        <f t="shared" si="0"/>
        <v>74.2156862745098</v>
      </c>
      <c r="G14" s="8">
        <f t="shared" si="2"/>
        <v>25.7843137254902</v>
      </c>
    </row>
    <row r="15" spans="1:7" ht="14.25" customHeight="1">
      <c r="A15" s="7" t="s">
        <v>31</v>
      </c>
      <c r="B15" s="7" t="s">
        <v>32</v>
      </c>
      <c r="C15" s="19">
        <v>550</v>
      </c>
      <c r="D15" s="20">
        <v>345</v>
      </c>
      <c r="E15" s="20">
        <f t="shared" si="1"/>
        <v>895</v>
      </c>
      <c r="F15" s="8">
        <f t="shared" si="0"/>
        <v>61.452513966480446</v>
      </c>
      <c r="G15" s="8">
        <f t="shared" si="2"/>
        <v>38.547486033519554</v>
      </c>
    </row>
    <row r="16" spans="1:7" ht="14.25" customHeight="1">
      <c r="A16" s="7" t="s">
        <v>33</v>
      </c>
      <c r="B16" s="7" t="s">
        <v>34</v>
      </c>
      <c r="C16" s="19">
        <v>715</v>
      </c>
      <c r="D16" s="20">
        <v>960</v>
      </c>
      <c r="E16" s="20">
        <f t="shared" si="1"/>
        <v>1675</v>
      </c>
      <c r="F16" s="10">
        <f t="shared" si="0"/>
        <v>42.68656716417911</v>
      </c>
      <c r="G16" s="8">
        <f t="shared" si="2"/>
        <v>57.3134328358209</v>
      </c>
    </row>
    <row r="17" spans="1:7" ht="14.25" customHeight="1">
      <c r="A17" s="7" t="s">
        <v>35</v>
      </c>
      <c r="B17" s="7" t="s">
        <v>36</v>
      </c>
      <c r="C17" s="19">
        <v>516</v>
      </c>
      <c r="D17" s="20">
        <v>104</v>
      </c>
      <c r="E17" s="20">
        <f t="shared" si="1"/>
        <v>620</v>
      </c>
      <c r="F17" s="8">
        <f t="shared" si="0"/>
        <v>83.22580645161291</v>
      </c>
      <c r="G17" s="8">
        <f t="shared" si="2"/>
        <v>16.7741935483871</v>
      </c>
    </row>
    <row r="18" spans="1:7" ht="14.25" customHeight="1">
      <c r="A18" s="7" t="s">
        <v>37</v>
      </c>
      <c r="B18" s="7" t="s">
        <v>38</v>
      </c>
      <c r="C18" s="19">
        <v>271</v>
      </c>
      <c r="D18" s="20">
        <v>109</v>
      </c>
      <c r="E18" s="20">
        <f t="shared" si="1"/>
        <v>380</v>
      </c>
      <c r="F18" s="8">
        <f t="shared" si="0"/>
        <v>71.3157894736842</v>
      </c>
      <c r="G18" s="8">
        <f t="shared" si="2"/>
        <v>28.68421052631579</v>
      </c>
    </row>
    <row r="19" spans="1:7" ht="14.25" customHeight="1">
      <c r="A19" s="7" t="s">
        <v>39</v>
      </c>
      <c r="B19" s="7" t="s">
        <v>40</v>
      </c>
      <c r="C19" s="19"/>
      <c r="D19" s="20"/>
      <c r="E19" s="20">
        <f t="shared" si="1"/>
        <v>0</v>
      </c>
      <c r="F19" s="8">
        <f t="shared" si="0"/>
      </c>
      <c r="G19" s="8">
        <f t="shared" si="2"/>
      </c>
    </row>
    <row r="20" spans="1:7" ht="14.25">
      <c r="A20" s="7" t="s">
        <v>41</v>
      </c>
      <c r="B20" s="7" t="s">
        <v>42</v>
      </c>
      <c r="C20" s="19">
        <v>525</v>
      </c>
      <c r="D20" s="20">
        <v>633</v>
      </c>
      <c r="E20" s="20">
        <f t="shared" si="1"/>
        <v>1158</v>
      </c>
      <c r="F20" s="10">
        <f aca="true" t="shared" si="3" ref="F20:F30">IF(C20="","",C20/E20*100)</f>
        <v>45.33678756476684</v>
      </c>
      <c r="G20" s="8">
        <f t="shared" si="2"/>
        <v>54.66321243523316</v>
      </c>
    </row>
    <row r="21" spans="1:7" ht="14.25">
      <c r="A21" s="7" t="s">
        <v>43</v>
      </c>
      <c r="B21" s="7" t="s">
        <v>44</v>
      </c>
      <c r="C21" s="19">
        <v>535</v>
      </c>
      <c r="D21" s="20">
        <v>887</v>
      </c>
      <c r="E21" s="20">
        <f t="shared" si="1"/>
        <v>1422</v>
      </c>
      <c r="F21" s="10">
        <f t="shared" si="3"/>
        <v>37.62306610407876</v>
      </c>
      <c r="G21" s="8">
        <f t="shared" si="2"/>
        <v>62.37693389592124</v>
      </c>
    </row>
    <row r="22" spans="1:7" ht="14.25">
      <c r="A22" s="7" t="s">
        <v>45</v>
      </c>
      <c r="B22" s="7" t="s">
        <v>46</v>
      </c>
      <c r="C22" s="19">
        <v>763</v>
      </c>
      <c r="D22" s="20">
        <v>806</v>
      </c>
      <c r="E22" s="20">
        <f t="shared" si="1"/>
        <v>1569</v>
      </c>
      <c r="F22" s="10">
        <f t="shared" si="3"/>
        <v>48.62970044614404</v>
      </c>
      <c r="G22" s="8">
        <f t="shared" si="2"/>
        <v>51.37029955385596</v>
      </c>
    </row>
    <row r="23" spans="1:7" ht="14.25">
      <c r="A23" s="7" t="s">
        <v>47</v>
      </c>
      <c r="B23" s="7" t="s">
        <v>48</v>
      </c>
      <c r="C23" s="19">
        <v>846</v>
      </c>
      <c r="D23" s="20">
        <v>473</v>
      </c>
      <c r="E23" s="20">
        <f t="shared" si="1"/>
        <v>1319</v>
      </c>
      <c r="F23" s="8">
        <f t="shared" si="3"/>
        <v>64.13949962092495</v>
      </c>
      <c r="G23" s="8">
        <f t="shared" si="2"/>
        <v>35.860500379075056</v>
      </c>
    </row>
    <row r="24" spans="1:7" ht="14.25">
      <c r="A24" s="7" t="s">
        <v>49</v>
      </c>
      <c r="B24" s="7" t="s">
        <v>50</v>
      </c>
      <c r="C24" s="19">
        <v>677</v>
      </c>
      <c r="D24" s="20">
        <v>586</v>
      </c>
      <c r="E24" s="20">
        <f t="shared" si="1"/>
        <v>1263</v>
      </c>
      <c r="F24" s="10">
        <f t="shared" si="3"/>
        <v>53.60253365003958</v>
      </c>
      <c r="G24" s="8">
        <f t="shared" si="2"/>
        <v>46.39746634996041</v>
      </c>
    </row>
    <row r="25" spans="1:7" ht="14.25">
      <c r="A25" s="7" t="s">
        <v>51</v>
      </c>
      <c r="B25" s="7" t="s">
        <v>52</v>
      </c>
      <c r="C25" s="19">
        <v>591</v>
      </c>
      <c r="D25" s="20">
        <v>567</v>
      </c>
      <c r="E25" s="20">
        <f t="shared" si="1"/>
        <v>1158</v>
      </c>
      <c r="F25" s="10">
        <f t="shared" si="3"/>
        <v>51.03626943005182</v>
      </c>
      <c r="G25" s="8">
        <f t="shared" si="2"/>
        <v>48.96373056994819</v>
      </c>
    </row>
    <row r="26" spans="1:7" ht="14.25">
      <c r="A26" s="11" t="s">
        <v>53</v>
      </c>
      <c r="B26" s="11" t="s">
        <v>54</v>
      </c>
      <c r="C26" s="19">
        <v>610</v>
      </c>
      <c r="D26" s="20">
        <v>491</v>
      </c>
      <c r="E26" s="20">
        <f t="shared" si="1"/>
        <v>1101</v>
      </c>
      <c r="F26" s="10">
        <f t="shared" si="3"/>
        <v>55.40417801998183</v>
      </c>
      <c r="G26" s="8">
        <f t="shared" si="2"/>
        <v>44.595821980018165</v>
      </c>
    </row>
    <row r="27" spans="1:7" ht="14.25">
      <c r="A27" s="11" t="s">
        <v>55</v>
      </c>
      <c r="B27" s="11" t="s">
        <v>56</v>
      </c>
      <c r="C27" s="19"/>
      <c r="D27" s="20"/>
      <c r="E27" s="20">
        <f t="shared" si="1"/>
        <v>0</v>
      </c>
      <c r="F27" s="8">
        <f t="shared" si="3"/>
      </c>
      <c r="G27" s="8">
        <f t="shared" si="2"/>
      </c>
    </row>
    <row r="28" spans="1:7" ht="14.25">
      <c r="A28" s="14"/>
      <c r="B28" s="15" t="s">
        <v>65</v>
      </c>
      <c r="C28" s="14">
        <f>SUM(C21:C25)</f>
        <v>3412</v>
      </c>
      <c r="D28" s="14">
        <f>SUM(D21:D25)</f>
        <v>3319</v>
      </c>
      <c r="E28" s="20">
        <f t="shared" si="1"/>
        <v>6731</v>
      </c>
      <c r="F28" s="8">
        <f t="shared" si="3"/>
        <v>50.690833457138616</v>
      </c>
      <c r="G28" s="8">
        <f t="shared" si="2"/>
        <v>49.30916654286139</v>
      </c>
    </row>
    <row r="29" spans="1:7" ht="14.25">
      <c r="A29" s="16"/>
      <c r="B29" s="17" t="s">
        <v>58</v>
      </c>
      <c r="C29" s="16">
        <f>SUM(C3:C18,C20,C26)</f>
        <v>10318</v>
      </c>
      <c r="D29" s="16">
        <f>SUM(D3:D18,D20,D26)</f>
        <v>5732</v>
      </c>
      <c r="E29" s="20">
        <f t="shared" si="1"/>
        <v>16050</v>
      </c>
      <c r="F29" s="8">
        <f t="shared" si="3"/>
        <v>64.28660436137072</v>
      </c>
      <c r="G29" s="8">
        <f t="shared" si="2"/>
        <v>35.71339563862929</v>
      </c>
    </row>
    <row r="30" spans="1:7" ht="14.25">
      <c r="A30" s="16"/>
      <c r="B30" s="17" t="s">
        <v>59</v>
      </c>
      <c r="C30" s="16">
        <f>C29+C28</f>
        <v>13730</v>
      </c>
      <c r="D30" s="16">
        <f>D29+D28</f>
        <v>9051</v>
      </c>
      <c r="E30" s="20">
        <f t="shared" si="1"/>
        <v>22781</v>
      </c>
      <c r="F30" s="8">
        <f t="shared" si="3"/>
        <v>60.26952284798735</v>
      </c>
      <c r="G30" s="8">
        <f t="shared" si="2"/>
        <v>39.73047715201265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" sqref="I9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33" width="9.00390625" style="0" customWidth="1"/>
    <col min="234" max="234" width="39.421875" style="0" customWidth="1"/>
    <col min="235" max="236" width="9.00390625" style="0" customWidth="1"/>
    <col min="237" max="16384" width="0" style="0" hidden="1" customWidth="1"/>
  </cols>
  <sheetData>
    <row r="1" spans="1:7" ht="14.25">
      <c r="A1" s="1" t="s">
        <v>68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7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</row>
    <row r="3" spans="1:7" ht="14.25" customHeight="1">
      <c r="A3" s="7" t="s">
        <v>7</v>
      </c>
      <c r="B3" s="21" t="s">
        <v>8</v>
      </c>
      <c r="C3" s="6">
        <v>523</v>
      </c>
      <c r="D3" s="20">
        <v>142</v>
      </c>
      <c r="E3" s="6">
        <f aca="true" t="shared" si="0" ref="E3:E28">SUM(C3:D3)</f>
        <v>665</v>
      </c>
      <c r="F3" s="8">
        <f>IF(C3="","",C3/E3*100)</f>
        <v>78.64661654135338</v>
      </c>
      <c r="G3" s="9">
        <f>IF(D3="","",D3/E3*100)</f>
        <v>21.353383458646615</v>
      </c>
    </row>
    <row r="4" spans="1:7" ht="14.25" customHeight="1">
      <c r="A4" s="7" t="s">
        <v>9</v>
      </c>
      <c r="B4" s="21" t="s">
        <v>10</v>
      </c>
      <c r="C4" s="6">
        <v>438</v>
      </c>
      <c r="D4" s="20">
        <v>211</v>
      </c>
      <c r="E4" s="6">
        <f t="shared" si="0"/>
        <v>649</v>
      </c>
      <c r="F4" s="8">
        <f aca="true" t="shared" si="1" ref="F4:F30">IF(C4="","",C4/E4*100)</f>
        <v>67.4884437596302</v>
      </c>
      <c r="G4" s="9">
        <f aca="true" t="shared" si="2" ref="G4:G30">IF(D4="","",D4/E4*100)</f>
        <v>32.5115562403698</v>
      </c>
    </row>
    <row r="5" spans="1:7" ht="14.25" customHeight="1">
      <c r="A5" s="7" t="s">
        <v>11</v>
      </c>
      <c r="B5" s="21" t="s">
        <v>12</v>
      </c>
      <c r="C5" s="6">
        <v>744</v>
      </c>
      <c r="D5" s="20">
        <v>334</v>
      </c>
      <c r="E5" s="6">
        <f t="shared" si="0"/>
        <v>1078</v>
      </c>
      <c r="F5" s="8">
        <f t="shared" si="1"/>
        <v>69.01669758812616</v>
      </c>
      <c r="G5" s="9">
        <f t="shared" si="2"/>
        <v>30.983302411873844</v>
      </c>
    </row>
    <row r="6" spans="1:7" ht="14.25" customHeight="1">
      <c r="A6" s="7" t="s">
        <v>13</v>
      </c>
      <c r="B6" s="21" t="s">
        <v>14</v>
      </c>
      <c r="C6" s="6">
        <v>617</v>
      </c>
      <c r="D6" s="20">
        <v>243</v>
      </c>
      <c r="E6" s="6">
        <f t="shared" si="0"/>
        <v>860</v>
      </c>
      <c r="F6" s="8">
        <f t="shared" si="1"/>
        <v>71.74418604651163</v>
      </c>
      <c r="G6" s="9">
        <f t="shared" si="2"/>
        <v>28.255813953488374</v>
      </c>
    </row>
    <row r="7" spans="1:7" ht="14.25" customHeight="1">
      <c r="A7" s="7" t="s">
        <v>15</v>
      </c>
      <c r="B7" s="21" t="s">
        <v>16</v>
      </c>
      <c r="C7" s="6">
        <v>426</v>
      </c>
      <c r="D7" s="20">
        <v>165</v>
      </c>
      <c r="E7" s="6">
        <f t="shared" si="0"/>
        <v>591</v>
      </c>
      <c r="F7" s="8">
        <f t="shared" si="1"/>
        <v>72.08121827411168</v>
      </c>
      <c r="G7" s="9">
        <f t="shared" si="2"/>
        <v>27.918781725888326</v>
      </c>
    </row>
    <row r="8" spans="1:7" ht="14.25" customHeight="1">
      <c r="A8" s="7" t="s">
        <v>17</v>
      </c>
      <c r="B8" s="21" t="s">
        <v>18</v>
      </c>
      <c r="C8" s="6">
        <v>679</v>
      </c>
      <c r="D8" s="20">
        <v>288</v>
      </c>
      <c r="E8" s="6">
        <f t="shared" si="0"/>
        <v>967</v>
      </c>
      <c r="F8" s="8">
        <f t="shared" si="1"/>
        <v>70.21716649431231</v>
      </c>
      <c r="G8" s="9">
        <f t="shared" si="2"/>
        <v>29.782833505687694</v>
      </c>
    </row>
    <row r="9" spans="1:7" ht="14.25" customHeight="1">
      <c r="A9" s="7" t="s">
        <v>19</v>
      </c>
      <c r="B9" s="21" t="s">
        <v>20</v>
      </c>
      <c r="C9" s="6">
        <v>733</v>
      </c>
      <c r="D9" s="20">
        <v>433</v>
      </c>
      <c r="E9" s="6">
        <f t="shared" si="0"/>
        <v>1166</v>
      </c>
      <c r="F9" s="8">
        <f t="shared" si="1"/>
        <v>62.86449399656947</v>
      </c>
      <c r="G9" s="9">
        <f t="shared" si="2"/>
        <v>37.13550600343053</v>
      </c>
    </row>
    <row r="10" spans="1:7" ht="14.25" customHeight="1">
      <c r="A10" s="7" t="s">
        <v>21</v>
      </c>
      <c r="B10" s="21" t="s">
        <v>22</v>
      </c>
      <c r="C10" s="6">
        <v>857</v>
      </c>
      <c r="D10" s="20">
        <v>348</v>
      </c>
      <c r="E10" s="6">
        <f t="shared" si="0"/>
        <v>1205</v>
      </c>
      <c r="F10" s="8">
        <f t="shared" si="1"/>
        <v>71.12033195020747</v>
      </c>
      <c r="G10" s="9">
        <f t="shared" si="2"/>
        <v>28.879668049792528</v>
      </c>
    </row>
    <row r="11" spans="1:7" ht="14.25" customHeight="1">
      <c r="A11" s="7" t="s">
        <v>23</v>
      </c>
      <c r="B11" s="21" t="s">
        <v>24</v>
      </c>
      <c r="C11" s="6">
        <v>369</v>
      </c>
      <c r="D11" s="20">
        <v>205</v>
      </c>
      <c r="E11" s="6">
        <f t="shared" si="0"/>
        <v>574</v>
      </c>
      <c r="F11" s="8">
        <f t="shared" si="1"/>
        <v>64.28571428571429</v>
      </c>
      <c r="G11" s="9">
        <f t="shared" si="2"/>
        <v>35.714285714285715</v>
      </c>
    </row>
    <row r="12" spans="1:7" ht="14.25" customHeight="1">
      <c r="A12" s="7" t="s">
        <v>25</v>
      </c>
      <c r="B12" s="21" t="s">
        <v>26</v>
      </c>
      <c r="C12" s="6">
        <v>565</v>
      </c>
      <c r="D12" s="20">
        <v>292</v>
      </c>
      <c r="E12" s="6">
        <f t="shared" si="0"/>
        <v>857</v>
      </c>
      <c r="F12" s="8">
        <f t="shared" si="1"/>
        <v>65.92765460910151</v>
      </c>
      <c r="G12" s="9">
        <f t="shared" si="2"/>
        <v>34.072345390898484</v>
      </c>
    </row>
    <row r="13" spans="1:7" ht="14.25" customHeight="1">
      <c r="A13" s="7" t="s">
        <v>27</v>
      </c>
      <c r="B13" s="21" t="s">
        <v>28</v>
      </c>
      <c r="C13" s="6">
        <v>522</v>
      </c>
      <c r="D13" s="20">
        <v>213</v>
      </c>
      <c r="E13" s="6">
        <f t="shared" si="0"/>
        <v>735</v>
      </c>
      <c r="F13" s="8">
        <f t="shared" si="1"/>
        <v>71.0204081632653</v>
      </c>
      <c r="G13" s="9">
        <f t="shared" si="2"/>
        <v>28.97959183673469</v>
      </c>
    </row>
    <row r="14" spans="1:7" ht="14.25" customHeight="1">
      <c r="A14" s="7" t="s">
        <v>29</v>
      </c>
      <c r="B14" s="21" t="s">
        <v>30</v>
      </c>
      <c r="C14" s="6">
        <v>689</v>
      </c>
      <c r="D14" s="20">
        <v>267</v>
      </c>
      <c r="E14" s="6">
        <f t="shared" si="0"/>
        <v>956</v>
      </c>
      <c r="F14" s="8">
        <f t="shared" si="1"/>
        <v>72.07112970711297</v>
      </c>
      <c r="G14" s="9">
        <f t="shared" si="2"/>
        <v>27.92887029288703</v>
      </c>
    </row>
    <row r="15" spans="1:7" ht="14.25" customHeight="1">
      <c r="A15" s="7" t="s">
        <v>31</v>
      </c>
      <c r="B15" s="21" t="s">
        <v>32</v>
      </c>
      <c r="C15" s="6">
        <v>604</v>
      </c>
      <c r="D15" s="20">
        <v>360</v>
      </c>
      <c r="E15" s="6">
        <f t="shared" si="0"/>
        <v>964</v>
      </c>
      <c r="F15" s="8">
        <f t="shared" si="1"/>
        <v>62.655601659751035</v>
      </c>
      <c r="G15" s="9">
        <f t="shared" si="2"/>
        <v>37.344398340248965</v>
      </c>
    </row>
    <row r="16" spans="1:7" ht="14.25" customHeight="1">
      <c r="A16" s="7" t="s">
        <v>33</v>
      </c>
      <c r="B16" s="21" t="s">
        <v>34</v>
      </c>
      <c r="C16" s="6">
        <v>870</v>
      </c>
      <c r="D16" s="20">
        <v>1079</v>
      </c>
      <c r="E16" s="6">
        <f t="shared" si="0"/>
        <v>1949</v>
      </c>
      <c r="F16" s="8">
        <f>IF(C16="","",C16/E16*100)</f>
        <v>44.638276038994356</v>
      </c>
      <c r="G16" s="9">
        <f t="shared" si="2"/>
        <v>55.36172396100565</v>
      </c>
    </row>
    <row r="17" spans="1:7" ht="14.25" customHeight="1">
      <c r="A17" s="7" t="s">
        <v>35</v>
      </c>
      <c r="B17" s="21" t="s">
        <v>36</v>
      </c>
      <c r="C17" s="6">
        <v>535</v>
      </c>
      <c r="D17" s="20">
        <v>124</v>
      </c>
      <c r="E17" s="6">
        <f t="shared" si="0"/>
        <v>659</v>
      </c>
      <c r="F17" s="8">
        <f>IF(C17="","",C17/E17*100)</f>
        <v>81.18361153262519</v>
      </c>
      <c r="G17" s="9">
        <f t="shared" si="2"/>
        <v>18.81638846737481</v>
      </c>
    </row>
    <row r="18" spans="1:7" ht="14.25" customHeight="1">
      <c r="A18" s="7" t="s">
        <v>37</v>
      </c>
      <c r="B18" s="21" t="s">
        <v>38</v>
      </c>
      <c r="C18" s="6">
        <v>463</v>
      </c>
      <c r="D18" s="20">
        <v>110</v>
      </c>
      <c r="E18" s="6">
        <f>SUM(C18:D18)</f>
        <v>573</v>
      </c>
      <c r="F18" s="8">
        <f>IF(C18="","",C18/E18*100)</f>
        <v>80.80279232111693</v>
      </c>
      <c r="G18" s="9">
        <f t="shared" si="2"/>
        <v>19.19720767888307</v>
      </c>
    </row>
    <row r="19" spans="1:7" ht="14.25" customHeight="1">
      <c r="A19" s="7" t="s">
        <v>39</v>
      </c>
      <c r="B19" s="21" t="s">
        <v>40</v>
      </c>
      <c r="C19" s="6"/>
      <c r="D19" s="20"/>
      <c r="E19" s="6">
        <f t="shared" si="0"/>
        <v>0</v>
      </c>
      <c r="F19" s="8">
        <f t="shared" si="1"/>
      </c>
      <c r="G19" s="9">
        <f t="shared" si="2"/>
      </c>
    </row>
    <row r="20" spans="1:7" ht="14.25">
      <c r="A20" s="7" t="s">
        <v>41</v>
      </c>
      <c r="B20" s="21" t="s">
        <v>42</v>
      </c>
      <c r="C20" s="6">
        <v>519</v>
      </c>
      <c r="D20" s="20">
        <v>665</v>
      </c>
      <c r="E20" s="6">
        <f t="shared" si="0"/>
        <v>1184</v>
      </c>
      <c r="F20" s="8">
        <f t="shared" si="1"/>
        <v>43.83445945945946</v>
      </c>
      <c r="G20" s="9">
        <f t="shared" si="2"/>
        <v>56.16554054054054</v>
      </c>
    </row>
    <row r="21" spans="1:7" ht="14.25">
      <c r="A21" s="7" t="s">
        <v>43</v>
      </c>
      <c r="B21" s="21" t="s">
        <v>44</v>
      </c>
      <c r="C21" s="6">
        <v>552</v>
      </c>
      <c r="D21" s="20">
        <v>946</v>
      </c>
      <c r="E21" s="6">
        <f t="shared" si="0"/>
        <v>1498</v>
      </c>
      <c r="F21" s="8">
        <f t="shared" si="1"/>
        <v>36.849132176234974</v>
      </c>
      <c r="G21" s="9">
        <f t="shared" si="2"/>
        <v>63.150867823765026</v>
      </c>
    </row>
    <row r="22" spans="1:7" ht="14.25">
      <c r="A22" s="7" t="s">
        <v>45</v>
      </c>
      <c r="B22" s="21" t="s">
        <v>46</v>
      </c>
      <c r="C22" s="6">
        <v>746</v>
      </c>
      <c r="D22" s="20">
        <v>919</v>
      </c>
      <c r="E22" s="6">
        <f t="shared" si="0"/>
        <v>1665</v>
      </c>
      <c r="F22" s="8">
        <f t="shared" si="1"/>
        <v>44.8048048048048</v>
      </c>
      <c r="G22" s="9">
        <f t="shared" si="2"/>
        <v>55.19519519519519</v>
      </c>
    </row>
    <row r="23" spans="1:7" ht="14.25">
      <c r="A23" s="7" t="s">
        <v>47</v>
      </c>
      <c r="B23" s="21" t="s">
        <v>48</v>
      </c>
      <c r="C23" s="6">
        <v>726</v>
      </c>
      <c r="D23" s="20">
        <v>441</v>
      </c>
      <c r="E23" s="6">
        <f t="shared" si="0"/>
        <v>1167</v>
      </c>
      <c r="F23" s="8">
        <f t="shared" si="1"/>
        <v>62.2107969151671</v>
      </c>
      <c r="G23" s="9">
        <f t="shared" si="2"/>
        <v>37.789203084832906</v>
      </c>
    </row>
    <row r="24" spans="1:7" ht="14.25">
      <c r="A24" s="7" t="s">
        <v>49</v>
      </c>
      <c r="B24" s="21" t="s">
        <v>50</v>
      </c>
      <c r="C24" s="6">
        <v>467</v>
      </c>
      <c r="D24" s="20">
        <v>661</v>
      </c>
      <c r="E24" s="6">
        <f t="shared" si="0"/>
        <v>1128</v>
      </c>
      <c r="F24" s="8">
        <f t="shared" si="1"/>
        <v>41.40070921985816</v>
      </c>
      <c r="G24" s="9">
        <f t="shared" si="2"/>
        <v>58.59929078014184</v>
      </c>
    </row>
    <row r="25" spans="1:7" ht="14.25">
      <c r="A25" s="7" t="s">
        <v>51</v>
      </c>
      <c r="B25" s="21" t="s">
        <v>52</v>
      </c>
      <c r="C25" s="6">
        <v>549</v>
      </c>
      <c r="D25" s="20">
        <v>609</v>
      </c>
      <c r="E25" s="6">
        <f t="shared" si="0"/>
        <v>1158</v>
      </c>
      <c r="F25" s="8">
        <f t="shared" si="1"/>
        <v>47.40932642487047</v>
      </c>
      <c r="G25" s="9">
        <f t="shared" si="2"/>
        <v>52.59067357512953</v>
      </c>
    </row>
    <row r="26" spans="1:7" ht="14.25">
      <c r="A26" s="11" t="s">
        <v>53</v>
      </c>
      <c r="B26" s="22" t="s">
        <v>54</v>
      </c>
      <c r="C26" s="6">
        <v>600</v>
      </c>
      <c r="D26" s="20">
        <v>445</v>
      </c>
      <c r="E26" s="12">
        <f t="shared" si="0"/>
        <v>1045</v>
      </c>
      <c r="F26" s="8">
        <f t="shared" si="1"/>
        <v>57.41626794258373</v>
      </c>
      <c r="G26" s="9">
        <f t="shared" si="2"/>
        <v>42.58373205741627</v>
      </c>
    </row>
    <row r="27" spans="1:7" ht="14.25">
      <c r="A27" s="11" t="s">
        <v>55</v>
      </c>
      <c r="B27" s="22" t="s">
        <v>56</v>
      </c>
      <c r="C27" s="6"/>
      <c r="D27" s="20"/>
      <c r="E27" s="12">
        <f t="shared" si="0"/>
        <v>0</v>
      </c>
      <c r="F27" s="8">
        <f t="shared" si="1"/>
      </c>
      <c r="G27" s="9">
        <f t="shared" si="2"/>
      </c>
    </row>
    <row r="28" spans="1:7" ht="14.25">
      <c r="A28" s="14"/>
      <c r="B28" s="15" t="s">
        <v>57</v>
      </c>
      <c r="C28" s="14">
        <f>SUM(C21:C25)</f>
        <v>3040</v>
      </c>
      <c r="D28" s="14">
        <f>SUM(D21:D25)</f>
        <v>3576</v>
      </c>
      <c r="E28" s="14">
        <f t="shared" si="0"/>
        <v>6616</v>
      </c>
      <c r="F28" s="8">
        <f t="shared" si="1"/>
        <v>45.94921402660218</v>
      </c>
      <c r="G28" s="9">
        <f t="shared" si="2"/>
        <v>54.05078597339782</v>
      </c>
    </row>
    <row r="29" spans="1:7" ht="14.25">
      <c r="A29" s="16"/>
      <c r="B29" s="17" t="s">
        <v>58</v>
      </c>
      <c r="C29" s="16">
        <f>SUM(C3:C18,C20,C26)</f>
        <v>10753</v>
      </c>
      <c r="D29" s="16">
        <f>SUM(D3:D18,D20,D26)</f>
        <v>5924</v>
      </c>
      <c r="E29" s="16">
        <f>SUM(E3:E18,E20,E26)</f>
        <v>16677</v>
      </c>
      <c r="F29" s="8">
        <f t="shared" si="1"/>
        <v>64.47802362535228</v>
      </c>
      <c r="G29" s="9">
        <f t="shared" si="2"/>
        <v>35.52197637464772</v>
      </c>
    </row>
    <row r="30" spans="1:7" ht="14.25">
      <c r="A30" s="16"/>
      <c r="B30" s="17" t="s">
        <v>59</v>
      </c>
      <c r="C30" s="16">
        <f>C29+C28</f>
        <v>13793</v>
      </c>
      <c r="D30" s="16">
        <f>D29+D28</f>
        <v>9500</v>
      </c>
      <c r="E30" s="16">
        <f>E29+E28</f>
        <v>23293</v>
      </c>
      <c r="F30" s="8">
        <f t="shared" si="1"/>
        <v>59.2152148714206</v>
      </c>
      <c r="G30" s="9">
        <f t="shared" si="2"/>
        <v>40.7847851285794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6" sqref="J6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customWidth="1"/>
    <col min="6" max="7" width="9.00390625" style="0" customWidth="1"/>
    <col min="8" max="8" width="8.421875" style="0" customWidth="1"/>
    <col min="9" max="218" width="9.00390625" style="0" customWidth="1"/>
    <col min="219" max="219" width="39.421875" style="0" customWidth="1"/>
    <col min="220" max="221" width="9.00390625" style="0" customWidth="1"/>
    <col min="222" max="16384" width="0" style="0" hidden="1" customWidth="1"/>
  </cols>
  <sheetData>
    <row r="1" spans="1:7" ht="14.25">
      <c r="A1" s="1" t="s">
        <v>69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7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</row>
    <row r="3" spans="1:7" ht="14.25" customHeight="1">
      <c r="A3" s="7" t="s">
        <v>7</v>
      </c>
      <c r="B3" s="7" t="s">
        <v>8</v>
      </c>
      <c r="C3" s="19">
        <v>390</v>
      </c>
      <c r="D3" s="20">
        <v>127</v>
      </c>
      <c r="E3" s="6">
        <f aca="true" t="shared" si="0" ref="E3:E28">SUM(C3:D3)</f>
        <v>517</v>
      </c>
      <c r="F3" s="8">
        <f>IF(C3="","",C3/E3*100)</f>
        <v>75.43520309477756</v>
      </c>
      <c r="G3" s="9">
        <f>IF(D3="","",D3/E3*100)</f>
        <v>24.564796905222437</v>
      </c>
    </row>
    <row r="4" spans="1:7" ht="14.25" customHeight="1">
      <c r="A4" s="7" t="s">
        <v>9</v>
      </c>
      <c r="B4" s="7" t="s">
        <v>10</v>
      </c>
      <c r="C4" s="19">
        <v>480</v>
      </c>
      <c r="D4" s="20">
        <v>200</v>
      </c>
      <c r="E4" s="6">
        <f t="shared" si="0"/>
        <v>680</v>
      </c>
      <c r="F4" s="8">
        <f aca="true" t="shared" si="1" ref="F4:F30">IF(C4="","",C4/E4*100)</f>
        <v>70.58823529411765</v>
      </c>
      <c r="G4" s="9">
        <f aca="true" t="shared" si="2" ref="G4:G30">IF(D4="","",D4/E4*100)</f>
        <v>29.411764705882355</v>
      </c>
    </row>
    <row r="5" spans="1:7" ht="14.25" customHeight="1">
      <c r="A5" s="7" t="s">
        <v>11</v>
      </c>
      <c r="B5" s="7" t="s">
        <v>12</v>
      </c>
      <c r="C5" s="19">
        <v>785</v>
      </c>
      <c r="D5" s="20">
        <v>346</v>
      </c>
      <c r="E5" s="6">
        <f t="shared" si="0"/>
        <v>1131</v>
      </c>
      <c r="F5" s="8">
        <f t="shared" si="1"/>
        <v>69.40760389036251</v>
      </c>
      <c r="G5" s="9">
        <f t="shared" si="2"/>
        <v>30.592396109637487</v>
      </c>
    </row>
    <row r="6" spans="1:7" ht="14.25" customHeight="1">
      <c r="A6" s="7" t="s">
        <v>13</v>
      </c>
      <c r="B6" s="7" t="s">
        <v>14</v>
      </c>
      <c r="C6" s="19">
        <v>561</v>
      </c>
      <c r="D6" s="20">
        <v>243</v>
      </c>
      <c r="E6" s="6">
        <f t="shared" si="0"/>
        <v>804</v>
      </c>
      <c r="F6" s="8">
        <f t="shared" si="1"/>
        <v>69.77611940298507</v>
      </c>
      <c r="G6" s="9">
        <f t="shared" si="2"/>
        <v>30.223880597014922</v>
      </c>
    </row>
    <row r="7" spans="1:7" ht="14.25" customHeight="1">
      <c r="A7" s="7" t="s">
        <v>15</v>
      </c>
      <c r="B7" s="7" t="s">
        <v>16</v>
      </c>
      <c r="C7" s="19">
        <v>425</v>
      </c>
      <c r="D7" s="20">
        <v>147</v>
      </c>
      <c r="E7" s="6">
        <f t="shared" si="0"/>
        <v>572</v>
      </c>
      <c r="F7" s="8">
        <f t="shared" si="1"/>
        <v>74.3006993006993</v>
      </c>
      <c r="G7" s="9">
        <f t="shared" si="2"/>
        <v>25.699300699300696</v>
      </c>
    </row>
    <row r="8" spans="1:7" ht="14.25" customHeight="1">
      <c r="A8" s="7" t="s">
        <v>17</v>
      </c>
      <c r="B8" s="7" t="s">
        <v>18</v>
      </c>
      <c r="C8" s="19">
        <v>541</v>
      </c>
      <c r="D8" s="20">
        <v>286</v>
      </c>
      <c r="E8" s="6">
        <f t="shared" si="0"/>
        <v>827</v>
      </c>
      <c r="F8" s="8">
        <f t="shared" si="1"/>
        <v>65.41717049576783</v>
      </c>
      <c r="G8" s="9">
        <f t="shared" si="2"/>
        <v>34.582829504232166</v>
      </c>
    </row>
    <row r="9" spans="1:7" ht="14.25" customHeight="1">
      <c r="A9" s="7" t="s">
        <v>19</v>
      </c>
      <c r="B9" s="7" t="s">
        <v>20</v>
      </c>
      <c r="C9" s="19">
        <v>524</v>
      </c>
      <c r="D9" s="20">
        <v>390</v>
      </c>
      <c r="E9" s="6">
        <f t="shared" si="0"/>
        <v>914</v>
      </c>
      <c r="F9" s="8">
        <f t="shared" si="1"/>
        <v>57.330415754923415</v>
      </c>
      <c r="G9" s="9">
        <f t="shared" si="2"/>
        <v>42.669584245076585</v>
      </c>
    </row>
    <row r="10" spans="1:7" ht="14.25" customHeight="1">
      <c r="A10" s="7" t="s">
        <v>21</v>
      </c>
      <c r="B10" s="7" t="s">
        <v>22</v>
      </c>
      <c r="C10" s="19">
        <v>425</v>
      </c>
      <c r="D10" s="20">
        <v>313</v>
      </c>
      <c r="E10" s="6">
        <f t="shared" si="0"/>
        <v>738</v>
      </c>
      <c r="F10" s="8">
        <f t="shared" si="1"/>
        <v>57.58807588075881</v>
      </c>
      <c r="G10" s="9">
        <f t="shared" si="2"/>
        <v>42.41192411924119</v>
      </c>
    </row>
    <row r="11" spans="1:7" ht="14.25" customHeight="1">
      <c r="A11" s="7" t="s">
        <v>23</v>
      </c>
      <c r="B11" s="7" t="s">
        <v>24</v>
      </c>
      <c r="C11" s="19">
        <v>309</v>
      </c>
      <c r="D11" s="20">
        <v>209</v>
      </c>
      <c r="E11" s="6">
        <f t="shared" si="0"/>
        <v>518</v>
      </c>
      <c r="F11" s="8">
        <f t="shared" si="1"/>
        <v>59.65250965250966</v>
      </c>
      <c r="G11" s="9">
        <f t="shared" si="2"/>
        <v>40.34749034749035</v>
      </c>
    </row>
    <row r="12" spans="1:7" ht="14.25" customHeight="1">
      <c r="A12" s="7" t="s">
        <v>25</v>
      </c>
      <c r="B12" s="7" t="s">
        <v>26</v>
      </c>
      <c r="C12" s="19">
        <v>636</v>
      </c>
      <c r="D12" s="20">
        <v>289</v>
      </c>
      <c r="E12" s="6">
        <f t="shared" si="0"/>
        <v>925</v>
      </c>
      <c r="F12" s="8">
        <f t="shared" si="1"/>
        <v>68.75675675675676</v>
      </c>
      <c r="G12" s="9">
        <f t="shared" si="2"/>
        <v>31.243243243243242</v>
      </c>
    </row>
    <row r="13" spans="1:7" ht="14.25" customHeight="1">
      <c r="A13" s="7" t="s">
        <v>27</v>
      </c>
      <c r="B13" s="7" t="s">
        <v>28</v>
      </c>
      <c r="C13" s="19">
        <v>129</v>
      </c>
      <c r="D13" s="20">
        <v>159</v>
      </c>
      <c r="E13" s="6">
        <f t="shared" si="0"/>
        <v>288</v>
      </c>
      <c r="F13" s="8">
        <f t="shared" si="1"/>
        <v>44.79166666666667</v>
      </c>
      <c r="G13" s="9">
        <f t="shared" si="2"/>
        <v>55.208333333333336</v>
      </c>
    </row>
    <row r="14" spans="1:7" ht="14.25" customHeight="1">
      <c r="A14" s="7" t="s">
        <v>29</v>
      </c>
      <c r="B14" s="7" t="s">
        <v>30</v>
      </c>
      <c r="C14" s="19">
        <v>681</v>
      </c>
      <c r="D14" s="20">
        <v>223</v>
      </c>
      <c r="E14" s="6">
        <f t="shared" si="0"/>
        <v>904</v>
      </c>
      <c r="F14" s="8">
        <f t="shared" si="1"/>
        <v>75.33185840707965</v>
      </c>
      <c r="G14" s="9">
        <f t="shared" si="2"/>
        <v>24.668141592920353</v>
      </c>
    </row>
    <row r="15" spans="1:7" ht="14.25" customHeight="1">
      <c r="A15" s="7" t="s">
        <v>31</v>
      </c>
      <c r="B15" s="7" t="s">
        <v>32</v>
      </c>
      <c r="C15" s="19">
        <v>596</v>
      </c>
      <c r="D15" s="20">
        <v>302</v>
      </c>
      <c r="E15" s="6">
        <f t="shared" si="0"/>
        <v>898</v>
      </c>
      <c r="F15" s="8">
        <f t="shared" si="1"/>
        <v>66.36971046770601</v>
      </c>
      <c r="G15" s="9">
        <f t="shared" si="2"/>
        <v>33.630289532293986</v>
      </c>
    </row>
    <row r="16" spans="1:7" ht="14.25" customHeight="1">
      <c r="A16" s="7" t="s">
        <v>33</v>
      </c>
      <c r="B16" s="7" t="s">
        <v>34</v>
      </c>
      <c r="C16" s="19">
        <v>585</v>
      </c>
      <c r="D16" s="20">
        <v>1008</v>
      </c>
      <c r="E16" s="6">
        <f t="shared" si="0"/>
        <v>1593</v>
      </c>
      <c r="F16" s="8">
        <f t="shared" si="1"/>
        <v>36.72316384180791</v>
      </c>
      <c r="G16" s="9">
        <f t="shared" si="2"/>
        <v>63.2768361581921</v>
      </c>
    </row>
    <row r="17" spans="1:7" ht="14.25" customHeight="1">
      <c r="A17" s="7" t="s">
        <v>35</v>
      </c>
      <c r="B17" s="7" t="s">
        <v>36</v>
      </c>
      <c r="C17" s="19">
        <v>531</v>
      </c>
      <c r="D17" s="20">
        <v>87</v>
      </c>
      <c r="E17" s="6">
        <f t="shared" si="0"/>
        <v>618</v>
      </c>
      <c r="F17" s="8">
        <f t="shared" si="1"/>
        <v>85.92233009708737</v>
      </c>
      <c r="G17" s="9">
        <f t="shared" si="2"/>
        <v>14.077669902912621</v>
      </c>
    </row>
    <row r="18" spans="1:7" ht="14.25" customHeight="1">
      <c r="A18" s="7" t="s">
        <v>37</v>
      </c>
      <c r="B18" s="7" t="s">
        <v>38</v>
      </c>
      <c r="C18" s="19">
        <v>258</v>
      </c>
      <c r="D18" s="20">
        <v>99</v>
      </c>
      <c r="E18" s="6">
        <f t="shared" si="0"/>
        <v>357</v>
      </c>
      <c r="F18" s="8">
        <f t="shared" si="1"/>
        <v>72.26890756302521</v>
      </c>
      <c r="G18" s="9">
        <f t="shared" si="2"/>
        <v>27.73109243697479</v>
      </c>
    </row>
    <row r="19" spans="1:7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</row>
    <row r="20" spans="1:7" ht="14.25">
      <c r="A20" s="7" t="s">
        <v>41</v>
      </c>
      <c r="B20" s="7" t="s">
        <v>42</v>
      </c>
      <c r="C20" s="19">
        <v>657</v>
      </c>
      <c r="D20" s="20">
        <v>691</v>
      </c>
      <c r="E20" s="6">
        <f t="shared" si="0"/>
        <v>1348</v>
      </c>
      <c r="F20" s="8">
        <f t="shared" si="1"/>
        <v>48.738872403560826</v>
      </c>
      <c r="G20" s="9">
        <f t="shared" si="2"/>
        <v>51.261127596439174</v>
      </c>
    </row>
    <row r="21" spans="1:7" ht="14.25">
      <c r="A21" s="7" t="s">
        <v>43</v>
      </c>
      <c r="B21" s="7" t="s">
        <v>44</v>
      </c>
      <c r="C21" s="19">
        <v>566</v>
      </c>
      <c r="D21" s="20">
        <v>916</v>
      </c>
      <c r="E21" s="6">
        <f t="shared" si="0"/>
        <v>1482</v>
      </c>
      <c r="F21" s="8">
        <f t="shared" si="1"/>
        <v>38.19163292847503</v>
      </c>
      <c r="G21" s="9">
        <f t="shared" si="2"/>
        <v>61.80836707152496</v>
      </c>
    </row>
    <row r="22" spans="1:7" ht="14.25">
      <c r="A22" s="7" t="s">
        <v>45</v>
      </c>
      <c r="B22" s="7" t="s">
        <v>46</v>
      </c>
      <c r="C22" s="19">
        <v>760</v>
      </c>
      <c r="D22" s="20">
        <v>799</v>
      </c>
      <c r="E22" s="6">
        <f t="shared" si="0"/>
        <v>1559</v>
      </c>
      <c r="F22" s="8">
        <f t="shared" si="1"/>
        <v>48.74919820397691</v>
      </c>
      <c r="G22" s="9">
        <f t="shared" si="2"/>
        <v>51.25080179602309</v>
      </c>
    </row>
    <row r="23" spans="1:7" ht="14.25">
      <c r="A23" s="7" t="s">
        <v>47</v>
      </c>
      <c r="B23" s="7" t="s">
        <v>48</v>
      </c>
      <c r="C23" s="19">
        <v>785</v>
      </c>
      <c r="D23" s="20">
        <v>505</v>
      </c>
      <c r="E23" s="6">
        <f t="shared" si="0"/>
        <v>1290</v>
      </c>
      <c r="F23" s="8">
        <f t="shared" si="1"/>
        <v>60.85271317829457</v>
      </c>
      <c r="G23" s="9">
        <f t="shared" si="2"/>
        <v>39.14728682170542</v>
      </c>
    </row>
    <row r="24" spans="1:7" ht="14.25">
      <c r="A24" s="7" t="s">
        <v>49</v>
      </c>
      <c r="B24" s="7" t="s">
        <v>50</v>
      </c>
      <c r="C24" s="19">
        <v>545</v>
      </c>
      <c r="D24" s="20">
        <v>530</v>
      </c>
      <c r="E24" s="6">
        <f t="shared" si="0"/>
        <v>1075</v>
      </c>
      <c r="F24" s="8">
        <f t="shared" si="1"/>
        <v>50.697674418604656</v>
      </c>
      <c r="G24" s="9">
        <f t="shared" si="2"/>
        <v>49.30232558139535</v>
      </c>
    </row>
    <row r="25" spans="1:7" ht="14.25">
      <c r="A25" s="7" t="s">
        <v>51</v>
      </c>
      <c r="B25" s="7" t="s">
        <v>52</v>
      </c>
      <c r="C25" s="19">
        <v>538</v>
      </c>
      <c r="D25" s="20">
        <v>602</v>
      </c>
      <c r="E25" s="6">
        <f t="shared" si="0"/>
        <v>1140</v>
      </c>
      <c r="F25" s="8">
        <f t="shared" si="1"/>
        <v>47.192982456140356</v>
      </c>
      <c r="G25" s="9">
        <f t="shared" si="2"/>
        <v>52.807017543859644</v>
      </c>
    </row>
    <row r="26" spans="1:7" ht="14.25">
      <c r="A26" s="11" t="s">
        <v>53</v>
      </c>
      <c r="B26" s="11" t="s">
        <v>54</v>
      </c>
      <c r="C26" s="19">
        <v>547</v>
      </c>
      <c r="D26" s="20">
        <v>474</v>
      </c>
      <c r="E26" s="12">
        <f t="shared" si="0"/>
        <v>1021</v>
      </c>
      <c r="F26" s="8">
        <f t="shared" si="1"/>
        <v>53.57492654260528</v>
      </c>
      <c r="G26" s="9">
        <f t="shared" si="2"/>
        <v>46.42507345739471</v>
      </c>
    </row>
    <row r="27" spans="1:7" ht="14.25">
      <c r="A27" s="11" t="s">
        <v>55</v>
      </c>
      <c r="B27" s="11" t="s">
        <v>56</v>
      </c>
      <c r="C27" s="19"/>
      <c r="D27" s="20">
        <v>458</v>
      </c>
      <c r="E27" s="12">
        <f t="shared" si="0"/>
        <v>458</v>
      </c>
      <c r="F27" s="8">
        <f t="shared" si="1"/>
      </c>
      <c r="G27" s="9">
        <f t="shared" si="2"/>
        <v>100</v>
      </c>
    </row>
    <row r="28" spans="1:7" ht="14.25">
      <c r="A28" s="14"/>
      <c r="B28" s="15" t="s">
        <v>57</v>
      </c>
      <c r="C28" s="14">
        <f>SUM(C21:C25)</f>
        <v>3194</v>
      </c>
      <c r="D28" s="14">
        <f>SUM(D21:D25)</f>
        <v>3352</v>
      </c>
      <c r="E28" s="14">
        <f t="shared" si="0"/>
        <v>6546</v>
      </c>
      <c r="F28" s="8">
        <f t="shared" si="1"/>
        <v>48.7931561258784</v>
      </c>
      <c r="G28" s="9">
        <f t="shared" si="2"/>
        <v>51.2068438741216</v>
      </c>
    </row>
    <row r="29" spans="1:7" ht="14.25">
      <c r="A29" s="16"/>
      <c r="B29" s="17" t="s">
        <v>58</v>
      </c>
      <c r="C29" s="16">
        <f>SUM(C3:C18,C20,C26)</f>
        <v>9060</v>
      </c>
      <c r="D29" s="16">
        <f>SUM(D3:D18,D20,D26)</f>
        <v>5593</v>
      </c>
      <c r="E29" s="16">
        <f>SUM(E3:E18,E20,E26)</f>
        <v>14653</v>
      </c>
      <c r="F29" s="8">
        <f t="shared" si="1"/>
        <v>61.83034190950658</v>
      </c>
      <c r="G29" s="9">
        <f t="shared" si="2"/>
        <v>38.169658090493414</v>
      </c>
    </row>
    <row r="30" spans="1:7" ht="14.25">
      <c r="A30" s="16"/>
      <c r="B30" s="17" t="s">
        <v>59</v>
      </c>
      <c r="C30" s="16">
        <f>C29+C28</f>
        <v>12254</v>
      </c>
      <c r="D30" s="16">
        <f>D29+D28</f>
        <v>8945</v>
      </c>
      <c r="E30" s="16">
        <f>E29+E28</f>
        <v>21199</v>
      </c>
      <c r="F30" s="8">
        <f t="shared" si="1"/>
        <v>57.80461342516156</v>
      </c>
      <c r="G30" s="9">
        <f t="shared" si="2"/>
        <v>42.19538657483844</v>
      </c>
    </row>
  </sheetData>
  <sheetProtection/>
  <printOptions/>
  <pageMargins left="0.44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7" sqref="J27"/>
    </sheetView>
  </sheetViews>
  <sheetFormatPr defaultColWidth="0" defaultRowHeight="15"/>
  <cols>
    <col min="1" max="1" width="9.00390625" style="0" customWidth="1"/>
    <col min="2" max="2" width="29.28125" style="0" customWidth="1"/>
    <col min="3" max="4" width="8.28125" style="0" customWidth="1"/>
    <col min="5" max="5" width="8.28125" style="0" hidden="1" customWidth="1"/>
    <col min="6" max="9" width="8.28125" style="0" customWidth="1"/>
    <col min="10" max="10" width="6.421875" style="0" customWidth="1"/>
    <col min="11" max="221" width="9.00390625" style="0" customWidth="1"/>
    <col min="222" max="222" width="39.421875" style="0" customWidth="1"/>
    <col min="223" max="224" width="9.00390625" style="0" customWidth="1"/>
    <col min="225" max="16384" width="0" style="0" hidden="1" customWidth="1"/>
  </cols>
  <sheetData>
    <row r="1" spans="1:7" ht="14.25">
      <c r="A1" s="1" t="s">
        <v>70</v>
      </c>
      <c r="B1" s="1"/>
      <c r="C1" s="2" t="s">
        <v>97</v>
      </c>
      <c r="D1" s="2" t="s">
        <v>98</v>
      </c>
      <c r="F1" s="3" t="s">
        <v>2</v>
      </c>
      <c r="G1" s="3" t="s">
        <v>2</v>
      </c>
    </row>
    <row r="2" spans="1:10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s="33" t="s">
        <v>79</v>
      </c>
    </row>
    <row r="3" spans="1:11" ht="14.25" customHeight="1">
      <c r="A3" s="7" t="s">
        <v>7</v>
      </c>
      <c r="B3" s="7" t="s">
        <v>8</v>
      </c>
      <c r="C3" s="19">
        <v>409</v>
      </c>
      <c r="D3" s="20">
        <v>124</v>
      </c>
      <c r="E3" s="6">
        <f aca="true" t="shared" si="0" ref="E3:E28">SUM(C3:D3)</f>
        <v>533</v>
      </c>
      <c r="F3" s="8">
        <f>IF(C3="","",C3/E3*100)</f>
        <v>76.73545966228893</v>
      </c>
      <c r="G3" s="9">
        <f>IF(D3="","",D3/E3*100)</f>
        <v>23.26454033771107</v>
      </c>
      <c r="H3" s="9">
        <f>C3/D3</f>
        <v>3.2983870967741935</v>
      </c>
      <c r="I3" s="9">
        <f>IF(H3&gt;=1.51,5,(IF(H3&gt;=1.33,4,(IF(H3&gt;=1.15,3,(IF(H3&gt;=0.97,2,1)))))))</f>
        <v>5</v>
      </c>
      <c r="J3" t="s">
        <v>80</v>
      </c>
      <c r="K3" t="s">
        <v>81</v>
      </c>
    </row>
    <row r="4" spans="1:11" ht="14.25" customHeight="1">
      <c r="A4" s="7" t="s">
        <v>9</v>
      </c>
      <c r="B4" s="7" t="s">
        <v>10</v>
      </c>
      <c r="C4" s="19">
        <v>415</v>
      </c>
      <c r="D4" s="20">
        <v>180</v>
      </c>
      <c r="E4" s="6">
        <f t="shared" si="0"/>
        <v>595</v>
      </c>
      <c r="F4" s="8">
        <f aca="true" t="shared" si="1" ref="F4:F30">IF(C4="","",C4/E4*100)</f>
        <v>69.74789915966386</v>
      </c>
      <c r="G4" s="9">
        <f aca="true" t="shared" si="2" ref="G4:G30">IF(D4="","",D4/E4*100)</f>
        <v>30.252100840336134</v>
      </c>
      <c r="H4" s="9">
        <f aca="true" t="shared" si="3" ref="H4:H30">C4/D4</f>
        <v>2.3055555555555554</v>
      </c>
      <c r="I4" s="9">
        <f aca="true" t="shared" si="4" ref="I4:I30">IF(H4&gt;=1.51,5,(IF(H4&gt;=1.33,4,(IF(H4&gt;=1.15,3,(IF(H4&gt;=0.97,2,1)))))))</f>
        <v>5</v>
      </c>
      <c r="J4" t="s">
        <v>83</v>
      </c>
      <c r="K4" t="s">
        <v>82</v>
      </c>
    </row>
    <row r="5" spans="1:11" ht="14.25" customHeight="1">
      <c r="A5" s="7" t="s">
        <v>11</v>
      </c>
      <c r="B5" s="7" t="s">
        <v>12</v>
      </c>
      <c r="C5" s="19">
        <v>719</v>
      </c>
      <c r="D5" s="20">
        <v>281</v>
      </c>
      <c r="E5" s="6">
        <f t="shared" si="0"/>
        <v>1000</v>
      </c>
      <c r="F5" s="8">
        <f t="shared" si="1"/>
        <v>71.89999999999999</v>
      </c>
      <c r="G5" s="9">
        <f t="shared" si="2"/>
        <v>28.1</v>
      </c>
      <c r="H5" s="9">
        <f t="shared" si="3"/>
        <v>2.5587188612099645</v>
      </c>
      <c r="I5" s="9">
        <f t="shared" si="4"/>
        <v>5</v>
      </c>
      <c r="J5" t="s">
        <v>87</v>
      </c>
      <c r="K5" t="s">
        <v>96</v>
      </c>
    </row>
    <row r="6" spans="1:11" ht="14.25" customHeight="1">
      <c r="A6" s="7" t="s">
        <v>13</v>
      </c>
      <c r="B6" s="7" t="s">
        <v>14</v>
      </c>
      <c r="C6" s="19">
        <v>480</v>
      </c>
      <c r="D6" s="20">
        <v>197</v>
      </c>
      <c r="E6" s="6">
        <f t="shared" si="0"/>
        <v>677</v>
      </c>
      <c r="F6" s="8">
        <f t="shared" si="1"/>
        <v>70.90103397341211</v>
      </c>
      <c r="G6" s="9">
        <f t="shared" si="2"/>
        <v>29.098966026587885</v>
      </c>
      <c r="H6" s="9">
        <f t="shared" si="3"/>
        <v>2.436548223350254</v>
      </c>
      <c r="I6" s="9">
        <f t="shared" si="4"/>
        <v>5</v>
      </c>
      <c r="K6" t="s">
        <v>95</v>
      </c>
    </row>
    <row r="7" spans="1:11" ht="14.25" customHeight="1">
      <c r="A7" s="7" t="s">
        <v>15</v>
      </c>
      <c r="B7" s="7" t="s">
        <v>16</v>
      </c>
      <c r="C7" s="19">
        <v>426</v>
      </c>
      <c r="D7" s="20">
        <v>122</v>
      </c>
      <c r="E7" s="6">
        <f t="shared" si="0"/>
        <v>548</v>
      </c>
      <c r="F7" s="8">
        <f t="shared" si="1"/>
        <v>77.73722627737226</v>
      </c>
      <c r="G7" s="9">
        <f t="shared" si="2"/>
        <v>22.26277372262774</v>
      </c>
      <c r="H7" s="9">
        <f t="shared" si="3"/>
        <v>3.4918032786885247</v>
      </c>
      <c r="I7" s="9">
        <f t="shared" si="4"/>
        <v>5</v>
      </c>
      <c r="K7" t="s">
        <v>85</v>
      </c>
    </row>
    <row r="8" spans="1:11" ht="14.25" customHeight="1">
      <c r="A8" s="7" t="s">
        <v>17</v>
      </c>
      <c r="B8" s="7" t="s">
        <v>18</v>
      </c>
      <c r="C8" s="19">
        <v>453</v>
      </c>
      <c r="D8" s="20">
        <v>231</v>
      </c>
      <c r="E8" s="6">
        <f t="shared" si="0"/>
        <v>684</v>
      </c>
      <c r="F8" s="8">
        <f t="shared" si="1"/>
        <v>66.22807017543859</v>
      </c>
      <c r="G8" s="9">
        <f t="shared" si="2"/>
        <v>33.771929824561404</v>
      </c>
      <c r="H8" s="9">
        <f t="shared" si="3"/>
        <v>1.9610389610389611</v>
      </c>
      <c r="I8" s="9">
        <f t="shared" si="4"/>
        <v>5</v>
      </c>
      <c r="K8" t="s">
        <v>86</v>
      </c>
    </row>
    <row r="9" spans="1:9" ht="14.25" customHeight="1">
      <c r="A9" s="7" t="s">
        <v>19</v>
      </c>
      <c r="B9" s="7" t="s">
        <v>20</v>
      </c>
      <c r="C9" s="19">
        <v>811</v>
      </c>
      <c r="D9" s="20">
        <v>309</v>
      </c>
      <c r="E9" s="6">
        <f t="shared" si="0"/>
        <v>1120</v>
      </c>
      <c r="F9" s="8">
        <f t="shared" si="1"/>
        <v>72.41071428571428</v>
      </c>
      <c r="G9" s="9">
        <f t="shared" si="2"/>
        <v>27.589285714285715</v>
      </c>
      <c r="H9" s="9">
        <f t="shared" si="3"/>
        <v>2.6245954692556634</v>
      </c>
      <c r="I9" s="9">
        <f t="shared" si="4"/>
        <v>5</v>
      </c>
    </row>
    <row r="10" spans="1:9" ht="14.25" customHeight="1">
      <c r="A10" s="7" t="s">
        <v>21</v>
      </c>
      <c r="B10" s="7" t="s">
        <v>22</v>
      </c>
      <c r="C10" s="19">
        <v>504</v>
      </c>
      <c r="D10" s="20">
        <v>310</v>
      </c>
      <c r="E10" s="6">
        <f t="shared" si="0"/>
        <v>814</v>
      </c>
      <c r="F10" s="8">
        <f t="shared" si="1"/>
        <v>61.91646191646192</v>
      </c>
      <c r="G10" s="9">
        <f t="shared" si="2"/>
        <v>38.08353808353808</v>
      </c>
      <c r="H10" s="9">
        <f t="shared" si="3"/>
        <v>1.6258064516129032</v>
      </c>
      <c r="I10" s="9">
        <f t="shared" si="4"/>
        <v>5</v>
      </c>
    </row>
    <row r="11" spans="1:11" ht="14.25" customHeight="1">
      <c r="A11" s="7" t="s">
        <v>23</v>
      </c>
      <c r="B11" s="7" t="s">
        <v>24</v>
      </c>
      <c r="C11" s="19">
        <v>362</v>
      </c>
      <c r="D11" s="20">
        <v>133</v>
      </c>
      <c r="E11" s="6">
        <f t="shared" si="0"/>
        <v>495</v>
      </c>
      <c r="F11" s="8">
        <f t="shared" si="1"/>
        <v>73.13131313131314</v>
      </c>
      <c r="G11" s="9">
        <f t="shared" si="2"/>
        <v>26.86868686868687</v>
      </c>
      <c r="H11" s="9">
        <f t="shared" si="3"/>
        <v>2.7218045112781954</v>
      </c>
      <c r="I11" s="9">
        <f t="shared" si="4"/>
        <v>5</v>
      </c>
      <c r="K11" t="s">
        <v>88</v>
      </c>
    </row>
    <row r="12" spans="1:11" ht="14.25" customHeight="1">
      <c r="A12" s="7" t="s">
        <v>25</v>
      </c>
      <c r="B12" s="7" t="s">
        <v>26</v>
      </c>
      <c r="C12" s="19">
        <v>636</v>
      </c>
      <c r="D12" s="20">
        <v>271</v>
      </c>
      <c r="E12" s="6">
        <f t="shared" si="0"/>
        <v>907</v>
      </c>
      <c r="F12" s="8">
        <f t="shared" si="1"/>
        <v>70.1212789415656</v>
      </c>
      <c r="G12" s="9">
        <f t="shared" si="2"/>
        <v>29.878721058434397</v>
      </c>
      <c r="H12" s="9">
        <f t="shared" si="3"/>
        <v>2.3468634686346865</v>
      </c>
      <c r="I12" s="9">
        <f t="shared" si="4"/>
        <v>5</v>
      </c>
      <c r="K12" t="s">
        <v>89</v>
      </c>
    </row>
    <row r="13" spans="1:11" ht="14.25" customHeight="1">
      <c r="A13" s="7" t="s">
        <v>27</v>
      </c>
      <c r="B13" s="7" t="s">
        <v>28</v>
      </c>
      <c r="C13" s="19">
        <v>262</v>
      </c>
      <c r="D13" s="20">
        <v>161</v>
      </c>
      <c r="E13" s="6">
        <f t="shared" si="0"/>
        <v>423</v>
      </c>
      <c r="F13" s="8">
        <f t="shared" si="1"/>
        <v>61.938534278959814</v>
      </c>
      <c r="G13" s="9">
        <f t="shared" si="2"/>
        <v>38.061465721040186</v>
      </c>
      <c r="H13" s="9">
        <f t="shared" si="3"/>
        <v>1.6273291925465838</v>
      </c>
      <c r="I13" s="9">
        <f t="shared" si="4"/>
        <v>5</v>
      </c>
      <c r="K13" t="s">
        <v>90</v>
      </c>
    </row>
    <row r="14" spans="1:11" ht="14.25" customHeight="1">
      <c r="A14" s="7" t="s">
        <v>29</v>
      </c>
      <c r="B14" s="7" t="s">
        <v>30</v>
      </c>
      <c r="C14" s="19">
        <v>682</v>
      </c>
      <c r="D14" s="20">
        <v>215</v>
      </c>
      <c r="E14" s="6">
        <f t="shared" si="0"/>
        <v>897</v>
      </c>
      <c r="F14" s="8">
        <f t="shared" si="1"/>
        <v>76.03121516164994</v>
      </c>
      <c r="G14" s="9">
        <f t="shared" si="2"/>
        <v>23.968784838350054</v>
      </c>
      <c r="H14" s="9">
        <f t="shared" si="3"/>
        <v>3.172093023255814</v>
      </c>
      <c r="I14" s="9">
        <f t="shared" si="4"/>
        <v>5</v>
      </c>
      <c r="K14" t="s">
        <v>91</v>
      </c>
    </row>
    <row r="15" spans="1:11" ht="14.25" customHeight="1">
      <c r="A15" s="7" t="s">
        <v>31</v>
      </c>
      <c r="B15" s="7" t="s">
        <v>32</v>
      </c>
      <c r="C15" s="19">
        <v>554</v>
      </c>
      <c r="D15" s="20">
        <v>279</v>
      </c>
      <c r="E15" s="6">
        <f t="shared" si="0"/>
        <v>833</v>
      </c>
      <c r="F15" s="8">
        <f t="shared" si="1"/>
        <v>66.50660264105642</v>
      </c>
      <c r="G15" s="9">
        <f t="shared" si="2"/>
        <v>33.493397358943575</v>
      </c>
      <c r="H15" s="9">
        <f t="shared" si="3"/>
        <v>1.985663082437276</v>
      </c>
      <c r="I15" s="9">
        <f t="shared" si="4"/>
        <v>5</v>
      </c>
      <c r="K15" t="s">
        <v>92</v>
      </c>
    </row>
    <row r="16" spans="1:11" ht="14.25" customHeight="1">
      <c r="A16" s="7" t="s">
        <v>33</v>
      </c>
      <c r="B16" s="7" t="s">
        <v>34</v>
      </c>
      <c r="C16" s="19">
        <v>889</v>
      </c>
      <c r="D16" s="20">
        <v>894</v>
      </c>
      <c r="E16" s="6">
        <f t="shared" si="0"/>
        <v>1783</v>
      </c>
      <c r="F16" s="8">
        <f t="shared" si="1"/>
        <v>49.8597868760516</v>
      </c>
      <c r="G16" s="9">
        <f t="shared" si="2"/>
        <v>50.1402131239484</v>
      </c>
      <c r="H16" s="10">
        <f t="shared" si="3"/>
        <v>0.9944071588366891</v>
      </c>
      <c r="I16" s="10">
        <f t="shared" si="4"/>
        <v>2</v>
      </c>
      <c r="K16" t="s">
        <v>93</v>
      </c>
    </row>
    <row r="17" spans="1:11" ht="14.25" customHeight="1">
      <c r="A17" s="7" t="s">
        <v>35</v>
      </c>
      <c r="B17" s="7" t="s">
        <v>36</v>
      </c>
      <c r="C17" s="19">
        <v>440</v>
      </c>
      <c r="D17" s="20">
        <v>95</v>
      </c>
      <c r="E17" s="6">
        <f t="shared" si="0"/>
        <v>535</v>
      </c>
      <c r="F17" s="8">
        <f t="shared" si="1"/>
        <v>82.2429906542056</v>
      </c>
      <c r="G17" s="9">
        <f t="shared" si="2"/>
        <v>17.75700934579439</v>
      </c>
      <c r="H17" s="9">
        <f t="shared" si="3"/>
        <v>4.631578947368421</v>
      </c>
      <c r="I17" s="9">
        <f t="shared" si="4"/>
        <v>5</v>
      </c>
      <c r="K17" t="s">
        <v>94</v>
      </c>
    </row>
    <row r="18" spans="1:9" ht="14.25" customHeight="1">
      <c r="A18" s="7" t="s">
        <v>37</v>
      </c>
      <c r="B18" s="7" t="s">
        <v>38</v>
      </c>
      <c r="C18" s="19">
        <v>385</v>
      </c>
      <c r="D18" s="20">
        <v>92</v>
      </c>
      <c r="E18" s="6">
        <f t="shared" si="0"/>
        <v>477</v>
      </c>
      <c r="F18" s="8">
        <f t="shared" si="1"/>
        <v>80.71278825995807</v>
      </c>
      <c r="G18" s="9">
        <f t="shared" si="2"/>
        <v>19.28721174004193</v>
      </c>
      <c r="H18" s="9">
        <f t="shared" si="3"/>
        <v>4.184782608695652</v>
      </c>
      <c r="I18" s="9">
        <f t="shared" si="4"/>
        <v>5</v>
      </c>
    </row>
    <row r="19" spans="1:9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9"/>
      <c r="I19" s="9"/>
    </row>
    <row r="20" spans="1:16" ht="14.25">
      <c r="A20" s="7" t="s">
        <v>41</v>
      </c>
      <c r="B20" s="7" t="s">
        <v>42</v>
      </c>
      <c r="C20" s="19">
        <v>592</v>
      </c>
      <c r="D20" s="20">
        <v>626</v>
      </c>
      <c r="E20" s="6">
        <f t="shared" si="0"/>
        <v>1218</v>
      </c>
      <c r="F20" s="8">
        <f t="shared" si="1"/>
        <v>48.60426929392447</v>
      </c>
      <c r="G20" s="9">
        <f t="shared" si="2"/>
        <v>51.39573070607554</v>
      </c>
      <c r="H20" s="10">
        <f t="shared" si="3"/>
        <v>0.9456869009584664</v>
      </c>
      <c r="I20" s="10">
        <f t="shared" si="4"/>
        <v>1</v>
      </c>
      <c r="K20" s="34" t="s">
        <v>103</v>
      </c>
      <c r="L20" s="34"/>
      <c r="M20" s="34"/>
      <c r="N20" s="34"/>
      <c r="O20" s="34"/>
      <c r="P20" s="34"/>
    </row>
    <row r="21" spans="1:16" ht="14.25">
      <c r="A21" s="7" t="s">
        <v>43</v>
      </c>
      <c r="B21" s="7" t="s">
        <v>44</v>
      </c>
      <c r="C21" s="19">
        <v>221</v>
      </c>
      <c r="D21" s="20">
        <v>735</v>
      </c>
      <c r="E21" s="6">
        <f t="shared" si="0"/>
        <v>956</v>
      </c>
      <c r="F21" s="8">
        <f t="shared" si="1"/>
        <v>23.117154811715483</v>
      </c>
      <c r="G21" s="9">
        <f t="shared" si="2"/>
        <v>76.88284518828452</v>
      </c>
      <c r="H21" s="10">
        <f t="shared" si="3"/>
        <v>0.3006802721088435</v>
      </c>
      <c r="I21" s="10">
        <f t="shared" si="4"/>
        <v>1</v>
      </c>
      <c r="J21" s="38">
        <v>263</v>
      </c>
      <c r="K21" s="35" t="s">
        <v>99</v>
      </c>
      <c r="L21" s="36"/>
      <c r="M21" s="36"/>
      <c r="N21" s="36"/>
      <c r="O21" s="37"/>
      <c r="P21" s="34"/>
    </row>
    <row r="22" spans="1:16" ht="14.25">
      <c r="A22" s="7" t="s">
        <v>45</v>
      </c>
      <c r="B22" s="7" t="s">
        <v>46</v>
      </c>
      <c r="C22" s="19">
        <v>724</v>
      </c>
      <c r="D22" s="20">
        <v>690</v>
      </c>
      <c r="E22" s="6">
        <f t="shared" si="0"/>
        <v>1414</v>
      </c>
      <c r="F22" s="8">
        <f t="shared" si="1"/>
        <v>51.20226308345121</v>
      </c>
      <c r="G22" s="9">
        <f t="shared" si="2"/>
        <v>48.79773691654879</v>
      </c>
      <c r="H22" s="10">
        <f t="shared" si="3"/>
        <v>1.0492753623188407</v>
      </c>
      <c r="I22" s="10">
        <f t="shared" si="4"/>
        <v>2</v>
      </c>
      <c r="J22" s="38">
        <v>875</v>
      </c>
      <c r="K22" s="34" t="s">
        <v>100</v>
      </c>
      <c r="L22" s="34"/>
      <c r="M22" s="34"/>
      <c r="N22" s="34"/>
      <c r="O22" s="34"/>
      <c r="P22" s="34"/>
    </row>
    <row r="23" spans="1:16" ht="25.5">
      <c r="A23" s="7" t="s">
        <v>47</v>
      </c>
      <c r="B23" s="7" t="s">
        <v>48</v>
      </c>
      <c r="C23" s="19">
        <v>308</v>
      </c>
      <c r="D23" s="20">
        <v>432</v>
      </c>
      <c r="E23" s="6">
        <f t="shared" si="0"/>
        <v>740</v>
      </c>
      <c r="F23" s="8">
        <f t="shared" si="1"/>
        <v>41.62162162162162</v>
      </c>
      <c r="G23" s="9">
        <f t="shared" si="2"/>
        <v>58.37837837837838</v>
      </c>
      <c r="H23" s="10">
        <f t="shared" si="3"/>
        <v>0.7129629629629629</v>
      </c>
      <c r="I23" s="10">
        <f t="shared" si="4"/>
        <v>1</v>
      </c>
      <c r="J23" s="38">
        <v>783</v>
      </c>
      <c r="K23" s="34" t="s">
        <v>102</v>
      </c>
      <c r="L23" s="34"/>
      <c r="M23" s="34"/>
      <c r="N23" s="34"/>
      <c r="O23" s="34"/>
      <c r="P23" s="34"/>
    </row>
    <row r="24" spans="1:16" ht="25.5">
      <c r="A24" s="7" t="s">
        <v>49</v>
      </c>
      <c r="B24" s="7" t="s">
        <v>50</v>
      </c>
      <c r="C24" s="19">
        <v>295</v>
      </c>
      <c r="D24" s="20">
        <v>555</v>
      </c>
      <c r="E24" s="6">
        <f t="shared" si="0"/>
        <v>850</v>
      </c>
      <c r="F24" s="8">
        <f t="shared" si="1"/>
        <v>34.705882352941174</v>
      </c>
      <c r="G24" s="9">
        <f t="shared" si="2"/>
        <v>65.29411764705883</v>
      </c>
      <c r="H24" s="10">
        <f t="shared" si="3"/>
        <v>0.5315315315315315</v>
      </c>
      <c r="I24" s="10">
        <f t="shared" si="4"/>
        <v>1</v>
      </c>
      <c r="J24" s="38">
        <v>856</v>
      </c>
      <c r="K24" s="34" t="s">
        <v>104</v>
      </c>
      <c r="L24" s="34"/>
      <c r="M24" s="34"/>
      <c r="N24" s="34"/>
      <c r="O24" s="34"/>
      <c r="P24" s="34"/>
    </row>
    <row r="25" spans="1:16" ht="25.5">
      <c r="A25" s="7" t="s">
        <v>51</v>
      </c>
      <c r="B25" s="7" t="s">
        <v>52</v>
      </c>
      <c r="C25" s="19">
        <v>194</v>
      </c>
      <c r="D25" s="20">
        <v>509</v>
      </c>
      <c r="E25" s="6">
        <f t="shared" si="0"/>
        <v>703</v>
      </c>
      <c r="F25" s="8">
        <f t="shared" si="1"/>
        <v>27.59601706970128</v>
      </c>
      <c r="G25" s="9">
        <f t="shared" si="2"/>
        <v>72.40398293029871</v>
      </c>
      <c r="H25" s="10">
        <f t="shared" si="3"/>
        <v>0.381139489194499</v>
      </c>
      <c r="I25" s="10">
        <f t="shared" si="4"/>
        <v>1</v>
      </c>
      <c r="J25" s="38">
        <v>525</v>
      </c>
      <c r="K25" s="34"/>
      <c r="L25" s="34"/>
      <c r="M25" s="34"/>
      <c r="N25" s="34"/>
      <c r="O25" s="34"/>
      <c r="P25" s="34"/>
    </row>
    <row r="26" spans="1:16" ht="14.25">
      <c r="A26" s="11" t="s">
        <v>53</v>
      </c>
      <c r="B26" s="11" t="s">
        <v>54</v>
      </c>
      <c r="C26" s="19">
        <v>552</v>
      </c>
      <c r="D26" s="20">
        <v>459</v>
      </c>
      <c r="E26" s="12">
        <f t="shared" si="0"/>
        <v>1011</v>
      </c>
      <c r="F26" s="8">
        <f t="shared" si="1"/>
        <v>54.59940652818991</v>
      </c>
      <c r="G26" s="9">
        <f t="shared" si="2"/>
        <v>45.40059347181009</v>
      </c>
      <c r="H26" s="10">
        <f t="shared" si="3"/>
        <v>1.2026143790849673</v>
      </c>
      <c r="I26" s="10">
        <f t="shared" si="4"/>
        <v>3</v>
      </c>
      <c r="J26" s="38"/>
      <c r="K26" s="34" t="s">
        <v>101</v>
      </c>
      <c r="L26" s="34"/>
      <c r="M26" s="34"/>
      <c r="N26" s="34"/>
      <c r="O26" s="34"/>
      <c r="P26" s="34"/>
    </row>
    <row r="27" spans="1:10" ht="14.25">
      <c r="A27" s="11" t="s">
        <v>55</v>
      </c>
      <c r="B27" s="11" t="s">
        <v>56</v>
      </c>
      <c r="C27" s="19">
        <v>199</v>
      </c>
      <c r="D27" s="20">
        <v>381</v>
      </c>
      <c r="E27" s="12">
        <f t="shared" si="0"/>
        <v>580</v>
      </c>
      <c r="F27" s="8">
        <f t="shared" si="1"/>
        <v>34.310344827586206</v>
      </c>
      <c r="G27" s="9">
        <f t="shared" si="2"/>
        <v>65.6896551724138</v>
      </c>
      <c r="H27" s="10">
        <f t="shared" si="3"/>
        <v>0.5223097112860893</v>
      </c>
      <c r="I27" s="10">
        <f t="shared" si="4"/>
        <v>1</v>
      </c>
      <c r="J27" s="38">
        <v>215</v>
      </c>
    </row>
    <row r="28" spans="1:9" ht="25.5">
      <c r="A28" s="14"/>
      <c r="B28" s="39" t="s">
        <v>57</v>
      </c>
      <c r="C28" s="16">
        <f>SUM(C21:C25)</f>
        <v>1742</v>
      </c>
      <c r="D28" s="16">
        <f>SUM(D21:D25)</f>
        <v>2921</v>
      </c>
      <c r="E28" s="14">
        <f t="shared" si="0"/>
        <v>4663</v>
      </c>
      <c r="F28" s="18">
        <f t="shared" si="1"/>
        <v>37.35792408320823</v>
      </c>
      <c r="G28" s="18">
        <f t="shared" si="2"/>
        <v>62.64207591679176</v>
      </c>
      <c r="H28" s="18">
        <f t="shared" si="3"/>
        <v>0.5963711057856899</v>
      </c>
      <c r="I28" s="18">
        <f t="shared" si="4"/>
        <v>1</v>
      </c>
    </row>
    <row r="29" spans="1:9" ht="14.25">
      <c r="A29" s="16"/>
      <c r="B29" s="17" t="s">
        <v>58</v>
      </c>
      <c r="C29" s="16">
        <f>SUM(C3:C18,C20,C26)</f>
        <v>9571</v>
      </c>
      <c r="D29" s="16">
        <f>SUM(D3:D18,D20,D26)</f>
        <v>4979</v>
      </c>
      <c r="E29" s="16">
        <f>SUM(E3:E18,E20,E26)</f>
        <v>14550</v>
      </c>
      <c r="F29" s="18">
        <f t="shared" si="1"/>
        <v>65.78006872852234</v>
      </c>
      <c r="G29" s="18">
        <f t="shared" si="2"/>
        <v>34.21993127147766</v>
      </c>
      <c r="H29" s="18">
        <f t="shared" si="3"/>
        <v>1.9222735489054026</v>
      </c>
      <c r="I29" s="18">
        <f t="shared" si="4"/>
        <v>5</v>
      </c>
    </row>
    <row r="30" spans="1:9" ht="14.25">
      <c r="A30" s="16"/>
      <c r="B30" s="17" t="s">
        <v>59</v>
      </c>
      <c r="C30" s="16">
        <f>C29+C28</f>
        <v>11313</v>
      </c>
      <c r="D30" s="16">
        <f>D29+D28</f>
        <v>7900</v>
      </c>
      <c r="E30" s="16">
        <f>E29+E28</f>
        <v>19213</v>
      </c>
      <c r="F30" s="18">
        <f t="shared" si="1"/>
        <v>58.88200697444439</v>
      </c>
      <c r="G30" s="18">
        <f t="shared" si="2"/>
        <v>41.11799302555561</v>
      </c>
      <c r="H30" s="18">
        <f t="shared" si="3"/>
        <v>1.4320253164556962</v>
      </c>
      <c r="I30" s="18">
        <f t="shared" si="4"/>
        <v>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8">
      <selection activeCell="H2" sqref="H2:I30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07" width="9.00390625" style="0" customWidth="1"/>
    <col min="208" max="208" width="39.421875" style="0" customWidth="1"/>
    <col min="209" max="210" width="9.00390625" style="0" customWidth="1"/>
    <col min="211" max="16384" width="0" style="0" hidden="1" customWidth="1"/>
  </cols>
  <sheetData>
    <row r="1" spans="1:10" ht="14.25">
      <c r="A1" s="1" t="s">
        <v>71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H1" s="40"/>
      <c r="J1" s="33" t="s">
        <v>79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t="s">
        <v>80</v>
      </c>
      <c r="K2" t="s">
        <v>81</v>
      </c>
    </row>
    <row r="3" spans="1:11" ht="14.25" customHeight="1">
      <c r="A3" s="7" t="s">
        <v>7</v>
      </c>
      <c r="B3" s="21" t="s">
        <v>8</v>
      </c>
      <c r="C3" s="6">
        <v>348</v>
      </c>
      <c r="D3" s="6">
        <v>94</v>
      </c>
      <c r="E3" s="6">
        <f aca="true" t="shared" si="0" ref="E3:E28">SUM(C3:D3)</f>
        <v>442</v>
      </c>
      <c r="F3" s="8">
        <f>IF(C3="","",C3/E3*100)</f>
        <v>78.73303167420815</v>
      </c>
      <c r="G3" s="9">
        <f>IF(D3="","",D3/E3*100)</f>
        <v>21.266968325791854</v>
      </c>
      <c r="H3" s="41">
        <f>C3/D3</f>
        <v>3.702127659574468</v>
      </c>
      <c r="I3" s="41">
        <f>IF(H3&gt;=1.51,5,(IF(H3&gt;=1.33,4,(IF(H3&gt;=1.15,3,(IF(H3&gt;=0.97,2,1)))))))</f>
        <v>5</v>
      </c>
      <c r="J3" t="s">
        <v>83</v>
      </c>
      <c r="K3" t="s">
        <v>82</v>
      </c>
    </row>
    <row r="4" spans="1:11" ht="14.25" customHeight="1">
      <c r="A4" s="7" t="s">
        <v>9</v>
      </c>
      <c r="B4" s="21" t="s">
        <v>10</v>
      </c>
      <c r="C4" s="6">
        <v>374</v>
      </c>
      <c r="D4" s="6">
        <v>175</v>
      </c>
      <c r="E4" s="6">
        <f t="shared" si="0"/>
        <v>549</v>
      </c>
      <c r="F4" s="8">
        <f aca="true" t="shared" si="1" ref="F4:F30">IF(C4="","",C4/E4*100)</f>
        <v>68.12386156648452</v>
      </c>
      <c r="G4" s="9">
        <f aca="true" t="shared" si="2" ref="G4:G30">IF(D4="","",D4/E4*100)</f>
        <v>31.876138433515482</v>
      </c>
      <c r="H4" s="41">
        <f aca="true" t="shared" si="3" ref="H4:H30">C4/D4</f>
        <v>2.137142857142857</v>
      </c>
      <c r="I4" s="41">
        <f aca="true" t="shared" si="4" ref="I4:I30">IF(H4&gt;=1.51,5,(IF(H4&gt;=1.33,4,(IF(H4&gt;=1.15,3,(IF(H4&gt;=0.97,2,1)))))))</f>
        <v>5</v>
      </c>
      <c r="J4" t="s">
        <v>87</v>
      </c>
      <c r="K4" t="s">
        <v>96</v>
      </c>
    </row>
    <row r="5" spans="1:11" ht="14.25" customHeight="1">
      <c r="A5" s="7" t="s">
        <v>11</v>
      </c>
      <c r="B5" s="21" t="s">
        <v>12</v>
      </c>
      <c r="C5" s="6">
        <v>634</v>
      </c>
      <c r="D5" s="6">
        <v>300</v>
      </c>
      <c r="E5" s="6">
        <f t="shared" si="0"/>
        <v>934</v>
      </c>
      <c r="F5" s="8">
        <f t="shared" si="1"/>
        <v>67.88008565310493</v>
      </c>
      <c r="G5" s="9">
        <f t="shared" si="2"/>
        <v>32.11991434689507</v>
      </c>
      <c r="H5" s="41">
        <f t="shared" si="3"/>
        <v>2.1133333333333333</v>
      </c>
      <c r="I5" s="41">
        <f t="shared" si="4"/>
        <v>5</v>
      </c>
      <c r="K5" t="s">
        <v>95</v>
      </c>
    </row>
    <row r="6" spans="1:11" ht="14.25" customHeight="1">
      <c r="A6" s="7" t="s">
        <v>13</v>
      </c>
      <c r="B6" s="21" t="s">
        <v>14</v>
      </c>
      <c r="C6" s="6">
        <v>696</v>
      </c>
      <c r="D6" s="6">
        <v>203</v>
      </c>
      <c r="E6" s="6">
        <f t="shared" si="0"/>
        <v>899</v>
      </c>
      <c r="F6" s="8">
        <f t="shared" si="1"/>
        <v>77.41935483870968</v>
      </c>
      <c r="G6" s="9">
        <f t="shared" si="2"/>
        <v>22.58064516129032</v>
      </c>
      <c r="H6" s="41">
        <f t="shared" si="3"/>
        <v>3.4285714285714284</v>
      </c>
      <c r="I6" s="41">
        <f t="shared" si="4"/>
        <v>5</v>
      </c>
      <c r="K6" t="s">
        <v>85</v>
      </c>
    </row>
    <row r="7" spans="1:11" ht="14.25" customHeight="1">
      <c r="A7" s="7" t="s">
        <v>15</v>
      </c>
      <c r="B7" s="21" t="s">
        <v>16</v>
      </c>
      <c r="C7" s="6">
        <v>355</v>
      </c>
      <c r="D7" s="6">
        <v>111</v>
      </c>
      <c r="E7" s="6">
        <f t="shared" si="0"/>
        <v>466</v>
      </c>
      <c r="F7" s="8">
        <f t="shared" si="1"/>
        <v>76.1802575107296</v>
      </c>
      <c r="G7" s="9">
        <f t="shared" si="2"/>
        <v>23.819742489270386</v>
      </c>
      <c r="H7" s="41">
        <f t="shared" si="3"/>
        <v>3.1981981981981984</v>
      </c>
      <c r="I7" s="41">
        <f t="shared" si="4"/>
        <v>5</v>
      </c>
      <c r="K7" t="s">
        <v>86</v>
      </c>
    </row>
    <row r="8" spans="1:9" ht="14.25" customHeight="1">
      <c r="A8" s="7" t="s">
        <v>17</v>
      </c>
      <c r="B8" s="21" t="s">
        <v>18</v>
      </c>
      <c r="C8" s="6">
        <v>407</v>
      </c>
      <c r="D8" s="6">
        <v>229</v>
      </c>
      <c r="E8" s="6">
        <f t="shared" si="0"/>
        <v>636</v>
      </c>
      <c r="F8" s="8">
        <f t="shared" si="1"/>
        <v>63.9937106918239</v>
      </c>
      <c r="G8" s="9">
        <f t="shared" si="2"/>
        <v>36.0062893081761</v>
      </c>
      <c r="H8" s="41">
        <f t="shared" si="3"/>
        <v>1.777292576419214</v>
      </c>
      <c r="I8" s="41">
        <f t="shared" si="4"/>
        <v>5</v>
      </c>
    </row>
    <row r="9" spans="1:9" ht="14.25" customHeight="1">
      <c r="A9" s="7" t="s">
        <v>19</v>
      </c>
      <c r="B9" s="21" t="s">
        <v>20</v>
      </c>
      <c r="C9" s="6">
        <v>697</v>
      </c>
      <c r="D9" s="6">
        <v>343</v>
      </c>
      <c r="E9" s="6">
        <f t="shared" si="0"/>
        <v>1040</v>
      </c>
      <c r="F9" s="8">
        <f t="shared" si="1"/>
        <v>67.01923076923076</v>
      </c>
      <c r="G9" s="9">
        <f t="shared" si="2"/>
        <v>32.98076923076923</v>
      </c>
      <c r="H9" s="41">
        <f t="shared" si="3"/>
        <v>2.0320699708454812</v>
      </c>
      <c r="I9" s="41">
        <f t="shared" si="4"/>
        <v>5</v>
      </c>
    </row>
    <row r="10" spans="1:11" ht="14.25" customHeight="1">
      <c r="A10" s="7" t="s">
        <v>21</v>
      </c>
      <c r="B10" s="21" t="s">
        <v>22</v>
      </c>
      <c r="C10" s="6">
        <v>446</v>
      </c>
      <c r="D10" s="6">
        <v>306</v>
      </c>
      <c r="E10" s="6">
        <f t="shared" si="0"/>
        <v>752</v>
      </c>
      <c r="F10" s="8">
        <f t="shared" si="1"/>
        <v>59.308510638297875</v>
      </c>
      <c r="G10" s="9">
        <f t="shared" si="2"/>
        <v>40.691489361702125</v>
      </c>
      <c r="H10" s="41">
        <f t="shared" si="3"/>
        <v>1.457516339869281</v>
      </c>
      <c r="I10" s="41">
        <f t="shared" si="4"/>
        <v>4</v>
      </c>
      <c r="K10" t="s">
        <v>88</v>
      </c>
    </row>
    <row r="11" spans="1:11" ht="14.25" customHeight="1">
      <c r="A11" s="7" t="s">
        <v>23</v>
      </c>
      <c r="B11" s="21" t="s">
        <v>24</v>
      </c>
      <c r="C11" s="6">
        <v>340</v>
      </c>
      <c r="D11" s="6">
        <v>175</v>
      </c>
      <c r="E11" s="6">
        <f t="shared" si="0"/>
        <v>515</v>
      </c>
      <c r="F11" s="8">
        <f t="shared" si="1"/>
        <v>66.01941747572816</v>
      </c>
      <c r="G11" s="9">
        <f t="shared" si="2"/>
        <v>33.980582524271846</v>
      </c>
      <c r="H11" s="41">
        <f t="shared" si="3"/>
        <v>1.9428571428571428</v>
      </c>
      <c r="I11" s="41">
        <f t="shared" si="4"/>
        <v>5</v>
      </c>
      <c r="K11" t="s">
        <v>89</v>
      </c>
    </row>
    <row r="12" spans="1:11" ht="14.25" customHeight="1">
      <c r="A12" s="7" t="s">
        <v>25</v>
      </c>
      <c r="B12" s="21" t="s">
        <v>26</v>
      </c>
      <c r="C12" s="6">
        <v>527</v>
      </c>
      <c r="D12" s="6">
        <v>276</v>
      </c>
      <c r="E12" s="6">
        <f t="shared" si="0"/>
        <v>803</v>
      </c>
      <c r="F12" s="8">
        <f t="shared" si="1"/>
        <v>65.62889165628891</v>
      </c>
      <c r="G12" s="9">
        <f t="shared" si="2"/>
        <v>34.37110834371108</v>
      </c>
      <c r="H12" s="41">
        <f t="shared" si="3"/>
        <v>1.9094202898550725</v>
      </c>
      <c r="I12" s="41">
        <f t="shared" si="4"/>
        <v>5</v>
      </c>
      <c r="K12" t="s">
        <v>90</v>
      </c>
    </row>
    <row r="13" spans="1:11" ht="14.25" customHeight="1">
      <c r="A13" s="7" t="s">
        <v>27</v>
      </c>
      <c r="B13" s="21" t="s">
        <v>28</v>
      </c>
      <c r="C13" s="6">
        <v>207</v>
      </c>
      <c r="D13" s="6">
        <v>163</v>
      </c>
      <c r="E13" s="6">
        <f t="shared" si="0"/>
        <v>370</v>
      </c>
      <c r="F13" s="8">
        <f t="shared" si="1"/>
        <v>55.945945945945944</v>
      </c>
      <c r="G13" s="9">
        <f t="shared" si="2"/>
        <v>44.054054054054056</v>
      </c>
      <c r="H13" s="41">
        <f t="shared" si="3"/>
        <v>1.2699386503067485</v>
      </c>
      <c r="I13" s="41">
        <f t="shared" si="4"/>
        <v>3</v>
      </c>
      <c r="K13" t="s">
        <v>91</v>
      </c>
    </row>
    <row r="14" spans="1:11" ht="14.25" customHeight="1">
      <c r="A14" s="7" t="s">
        <v>29</v>
      </c>
      <c r="B14" s="21" t="s">
        <v>30</v>
      </c>
      <c r="C14" s="6">
        <v>630</v>
      </c>
      <c r="D14" s="6">
        <v>222</v>
      </c>
      <c r="E14" s="6">
        <f t="shared" si="0"/>
        <v>852</v>
      </c>
      <c r="F14" s="8">
        <f t="shared" si="1"/>
        <v>73.94366197183099</v>
      </c>
      <c r="G14" s="9">
        <f t="shared" si="2"/>
        <v>26.056338028169012</v>
      </c>
      <c r="H14" s="41">
        <f t="shared" si="3"/>
        <v>2.8378378378378377</v>
      </c>
      <c r="I14" s="41">
        <f t="shared" si="4"/>
        <v>5</v>
      </c>
      <c r="K14" t="s">
        <v>92</v>
      </c>
    </row>
    <row r="15" spans="1:11" ht="14.25" customHeight="1">
      <c r="A15" s="7" t="s">
        <v>31</v>
      </c>
      <c r="B15" s="21" t="s">
        <v>32</v>
      </c>
      <c r="C15" s="6">
        <v>473</v>
      </c>
      <c r="D15" s="6">
        <v>260</v>
      </c>
      <c r="E15" s="6">
        <f t="shared" si="0"/>
        <v>733</v>
      </c>
      <c r="F15" s="8">
        <f t="shared" si="1"/>
        <v>64.5293315143247</v>
      </c>
      <c r="G15" s="9">
        <f t="shared" si="2"/>
        <v>35.470668485675304</v>
      </c>
      <c r="H15" s="41">
        <f t="shared" si="3"/>
        <v>1.8192307692307692</v>
      </c>
      <c r="I15" s="41">
        <f t="shared" si="4"/>
        <v>5</v>
      </c>
      <c r="K15" t="s">
        <v>93</v>
      </c>
    </row>
    <row r="16" spans="1:11" ht="14.25" customHeight="1">
      <c r="A16" s="7" t="s">
        <v>33</v>
      </c>
      <c r="B16" s="21" t="s">
        <v>34</v>
      </c>
      <c r="C16" s="6">
        <v>707</v>
      </c>
      <c r="D16" s="6">
        <v>941</v>
      </c>
      <c r="E16" s="6">
        <f t="shared" si="0"/>
        <v>1648</v>
      </c>
      <c r="F16" s="8">
        <f t="shared" si="1"/>
        <v>42.900485436893206</v>
      </c>
      <c r="G16" s="9">
        <f t="shared" si="2"/>
        <v>57.0995145631068</v>
      </c>
      <c r="H16" s="41">
        <f t="shared" si="3"/>
        <v>0.7513283740701382</v>
      </c>
      <c r="I16" s="42">
        <f t="shared" si="4"/>
        <v>1</v>
      </c>
      <c r="K16" t="s">
        <v>94</v>
      </c>
    </row>
    <row r="17" spans="1:9" ht="14.25" customHeight="1">
      <c r="A17" s="7" t="s">
        <v>35</v>
      </c>
      <c r="B17" s="21" t="s">
        <v>36</v>
      </c>
      <c r="C17" s="6">
        <v>352</v>
      </c>
      <c r="D17" s="6">
        <v>88</v>
      </c>
      <c r="E17" s="6">
        <f t="shared" si="0"/>
        <v>440</v>
      </c>
      <c r="F17" s="8">
        <f t="shared" si="1"/>
        <v>80</v>
      </c>
      <c r="G17" s="9">
        <f t="shared" si="2"/>
        <v>20</v>
      </c>
      <c r="H17" s="41">
        <f t="shared" si="3"/>
        <v>4</v>
      </c>
      <c r="I17" s="41">
        <f t="shared" si="4"/>
        <v>5</v>
      </c>
    </row>
    <row r="18" spans="1:9" ht="14.25" customHeight="1">
      <c r="A18" s="7" t="s">
        <v>37</v>
      </c>
      <c r="B18" s="21" t="s">
        <v>38</v>
      </c>
      <c r="C18" s="6">
        <v>234</v>
      </c>
      <c r="D18" s="6">
        <v>99</v>
      </c>
      <c r="E18" s="6">
        <f t="shared" si="0"/>
        <v>333</v>
      </c>
      <c r="F18" s="8">
        <f t="shared" si="1"/>
        <v>70.27027027027027</v>
      </c>
      <c r="G18" s="9">
        <f t="shared" si="2"/>
        <v>29.72972972972973</v>
      </c>
      <c r="H18" s="41">
        <f t="shared" si="3"/>
        <v>2.3636363636363638</v>
      </c>
      <c r="I18" s="41">
        <f t="shared" si="4"/>
        <v>5</v>
      </c>
    </row>
    <row r="19" spans="1:16" ht="14.25" customHeight="1">
      <c r="A19" s="7" t="s">
        <v>39</v>
      </c>
      <c r="B19" s="21" t="s">
        <v>40</v>
      </c>
      <c r="C19" s="6"/>
      <c r="D19" s="6"/>
      <c r="E19" s="6">
        <f t="shared" si="0"/>
        <v>0</v>
      </c>
      <c r="F19" s="8">
        <f t="shared" si="1"/>
      </c>
      <c r="G19" s="9">
        <f t="shared" si="2"/>
      </c>
      <c r="H19" s="41"/>
      <c r="I19" s="41"/>
      <c r="K19" s="34" t="s">
        <v>103</v>
      </c>
      <c r="L19" s="34"/>
      <c r="M19" s="34"/>
      <c r="N19" s="34"/>
      <c r="O19" s="34"/>
      <c r="P19" s="34"/>
    </row>
    <row r="20" spans="1:16" ht="14.25">
      <c r="A20" s="7" t="s">
        <v>41</v>
      </c>
      <c r="B20" s="21" t="s">
        <v>42</v>
      </c>
      <c r="C20" s="6">
        <v>538</v>
      </c>
      <c r="D20" s="6">
        <v>600</v>
      </c>
      <c r="E20" s="6">
        <f t="shared" si="0"/>
        <v>1138</v>
      </c>
      <c r="F20" s="8">
        <f t="shared" si="1"/>
        <v>47.27592267135325</v>
      </c>
      <c r="G20" s="9">
        <f t="shared" si="2"/>
        <v>52.72407732864674</v>
      </c>
      <c r="H20" s="41">
        <f t="shared" si="3"/>
        <v>0.8966666666666666</v>
      </c>
      <c r="I20" s="42">
        <f t="shared" si="4"/>
        <v>1</v>
      </c>
      <c r="J20" s="38"/>
      <c r="K20" s="35" t="s">
        <v>99</v>
      </c>
      <c r="L20" s="36"/>
      <c r="M20" s="36"/>
      <c r="N20" s="36"/>
      <c r="O20" s="37"/>
      <c r="P20" s="34"/>
    </row>
    <row r="21" spans="1:11" ht="14.25">
      <c r="A21" s="7" t="s">
        <v>43</v>
      </c>
      <c r="B21" s="21" t="s">
        <v>44</v>
      </c>
      <c r="C21" s="6">
        <v>558</v>
      </c>
      <c r="D21" s="6">
        <v>724</v>
      </c>
      <c r="E21" s="6">
        <f t="shared" si="0"/>
        <v>1282</v>
      </c>
      <c r="F21" s="8">
        <f t="shared" si="1"/>
        <v>43.52574102964118</v>
      </c>
      <c r="G21" s="9">
        <f t="shared" si="2"/>
        <v>56.47425897035882</v>
      </c>
      <c r="H21" s="41">
        <f t="shared" si="3"/>
        <v>0.7707182320441989</v>
      </c>
      <c r="I21" s="42">
        <f t="shared" si="4"/>
        <v>1</v>
      </c>
      <c r="K21" t="s">
        <v>106</v>
      </c>
    </row>
    <row r="22" spans="1:11" ht="14.25">
      <c r="A22" s="7" t="s">
        <v>45</v>
      </c>
      <c r="B22" s="21" t="s">
        <v>46</v>
      </c>
      <c r="C22" s="6">
        <v>637</v>
      </c>
      <c r="D22" s="6">
        <v>802</v>
      </c>
      <c r="E22" s="6">
        <f t="shared" si="0"/>
        <v>1439</v>
      </c>
      <c r="F22" s="8">
        <f t="shared" si="1"/>
        <v>44.26685198054204</v>
      </c>
      <c r="G22" s="9">
        <f t="shared" si="2"/>
        <v>55.73314801945796</v>
      </c>
      <c r="H22" s="41">
        <f t="shared" si="3"/>
        <v>0.7942643391521197</v>
      </c>
      <c r="I22" s="42">
        <f t="shared" si="4"/>
        <v>1</v>
      </c>
      <c r="K22" t="s">
        <v>107</v>
      </c>
    </row>
    <row r="23" spans="1:11" ht="14.25">
      <c r="A23" s="7" t="s">
        <v>47</v>
      </c>
      <c r="B23" s="21" t="s">
        <v>48</v>
      </c>
      <c r="C23" s="6">
        <v>388</v>
      </c>
      <c r="D23" s="6">
        <v>431</v>
      </c>
      <c r="E23" s="6">
        <f t="shared" si="0"/>
        <v>819</v>
      </c>
      <c r="F23" s="8">
        <f t="shared" si="1"/>
        <v>47.37484737484737</v>
      </c>
      <c r="G23" s="9">
        <f t="shared" si="2"/>
        <v>52.62515262515263</v>
      </c>
      <c r="H23" s="41">
        <f t="shared" si="3"/>
        <v>0.9002320185614849</v>
      </c>
      <c r="I23" s="42">
        <f t="shared" si="4"/>
        <v>1</v>
      </c>
      <c r="K23" t="s">
        <v>108</v>
      </c>
    </row>
    <row r="24" spans="1:11" ht="14.25">
      <c r="A24" s="7" t="s">
        <v>49</v>
      </c>
      <c r="B24" s="21" t="s">
        <v>50</v>
      </c>
      <c r="C24" s="6">
        <v>332</v>
      </c>
      <c r="D24" s="6">
        <v>640</v>
      </c>
      <c r="E24" s="6">
        <f t="shared" si="0"/>
        <v>972</v>
      </c>
      <c r="F24" s="8">
        <f t="shared" si="1"/>
        <v>34.15637860082305</v>
      </c>
      <c r="G24" s="9">
        <f t="shared" si="2"/>
        <v>65.84362139917695</v>
      </c>
      <c r="H24" s="41">
        <f t="shared" si="3"/>
        <v>0.51875</v>
      </c>
      <c r="I24" s="42">
        <f t="shared" si="4"/>
        <v>1</v>
      </c>
      <c r="K24" t="s">
        <v>109</v>
      </c>
    </row>
    <row r="25" spans="1:11" ht="14.25">
      <c r="A25" s="7" t="s">
        <v>51</v>
      </c>
      <c r="B25" s="21" t="s">
        <v>52</v>
      </c>
      <c r="C25" s="6">
        <v>253</v>
      </c>
      <c r="D25" s="6">
        <v>572</v>
      </c>
      <c r="E25" s="6">
        <f t="shared" si="0"/>
        <v>825</v>
      </c>
      <c r="F25" s="8">
        <f t="shared" si="1"/>
        <v>30.666666666666664</v>
      </c>
      <c r="G25" s="9">
        <f t="shared" si="2"/>
        <v>69.33333333333334</v>
      </c>
      <c r="H25" s="41">
        <f t="shared" si="3"/>
        <v>0.4423076923076923</v>
      </c>
      <c r="I25" s="42">
        <f t="shared" si="4"/>
        <v>1</v>
      </c>
      <c r="K25" t="s">
        <v>110</v>
      </c>
    </row>
    <row r="26" spans="1:11" ht="14.25">
      <c r="A26" s="11" t="s">
        <v>53</v>
      </c>
      <c r="B26" s="22" t="s">
        <v>54</v>
      </c>
      <c r="C26" s="6">
        <v>508</v>
      </c>
      <c r="D26" s="6">
        <v>377</v>
      </c>
      <c r="E26" s="12">
        <f t="shared" si="0"/>
        <v>885</v>
      </c>
      <c r="F26" s="8">
        <f t="shared" si="1"/>
        <v>57.40112994350282</v>
      </c>
      <c r="G26" s="9">
        <f t="shared" si="2"/>
        <v>42.59887005649718</v>
      </c>
      <c r="H26" s="41">
        <f t="shared" si="3"/>
        <v>1.3474801061007957</v>
      </c>
      <c r="I26" s="41">
        <f t="shared" si="4"/>
        <v>4</v>
      </c>
      <c r="K26" t="s">
        <v>111</v>
      </c>
    </row>
    <row r="27" spans="1:11" ht="14.25">
      <c r="A27" s="11" t="s">
        <v>55</v>
      </c>
      <c r="B27" s="22" t="s">
        <v>105</v>
      </c>
      <c r="C27" s="6">
        <v>430</v>
      </c>
      <c r="D27" s="6">
        <v>407</v>
      </c>
      <c r="E27" s="12">
        <f t="shared" si="0"/>
        <v>837</v>
      </c>
      <c r="F27" s="8">
        <f t="shared" si="1"/>
        <v>51.37395459976105</v>
      </c>
      <c r="G27" s="9">
        <f t="shared" si="2"/>
        <v>48.62604540023895</v>
      </c>
      <c r="H27" s="41">
        <f t="shared" si="3"/>
        <v>1.0565110565110565</v>
      </c>
      <c r="I27" s="41">
        <f t="shared" si="4"/>
        <v>2</v>
      </c>
      <c r="K27" t="s">
        <v>112</v>
      </c>
    </row>
    <row r="28" spans="1:11" ht="14.25">
      <c r="A28" s="14"/>
      <c r="B28" s="23" t="s">
        <v>57</v>
      </c>
      <c r="C28" s="14">
        <f>SUM(C21:C25)</f>
        <v>2168</v>
      </c>
      <c r="D28" s="14">
        <f>SUM(D21:D25)</f>
        <v>3169</v>
      </c>
      <c r="E28" s="14">
        <f t="shared" si="0"/>
        <v>5337</v>
      </c>
      <c r="F28" s="8">
        <f t="shared" si="1"/>
        <v>40.62207232527637</v>
      </c>
      <c r="G28" s="9">
        <f t="shared" si="2"/>
        <v>59.37792767472363</v>
      </c>
      <c r="H28" s="41">
        <f t="shared" si="3"/>
        <v>0.6841274850110445</v>
      </c>
      <c r="I28" s="41">
        <f t="shared" si="4"/>
        <v>1</v>
      </c>
      <c r="K28" t="s">
        <v>113</v>
      </c>
    </row>
    <row r="29" spans="1:11" ht="14.25">
      <c r="A29" s="16"/>
      <c r="B29" s="24" t="s">
        <v>58</v>
      </c>
      <c r="C29" s="16">
        <f>SUM(C3:C18,C20,C26)</f>
        <v>8473</v>
      </c>
      <c r="D29" s="16">
        <f>SUM(D3:D18,D20,D26)</f>
        <v>4962</v>
      </c>
      <c r="E29" s="16">
        <f>SUM(E3:E18,E20,E26)</f>
        <v>13435</v>
      </c>
      <c r="F29" s="8">
        <f t="shared" si="1"/>
        <v>63.066617045031634</v>
      </c>
      <c r="G29" s="9">
        <f t="shared" si="2"/>
        <v>36.933382954968366</v>
      </c>
      <c r="H29" s="41">
        <f t="shared" si="3"/>
        <v>1.70757758968158</v>
      </c>
      <c r="I29" s="41">
        <f t="shared" si="4"/>
        <v>5</v>
      </c>
      <c r="K29" t="s">
        <v>114</v>
      </c>
    </row>
    <row r="30" spans="1:16" ht="14.25">
      <c r="A30" s="16"/>
      <c r="B30" s="24" t="s">
        <v>59</v>
      </c>
      <c r="C30" s="16">
        <f>C29+C28</f>
        <v>10641</v>
      </c>
      <c r="D30" s="16">
        <f>D29+D28</f>
        <v>8131</v>
      </c>
      <c r="E30" s="16">
        <f>E29+E28</f>
        <v>18772</v>
      </c>
      <c r="F30" s="8">
        <f t="shared" si="1"/>
        <v>56.68548902620925</v>
      </c>
      <c r="G30" s="9">
        <f t="shared" si="2"/>
        <v>43.31451097379075</v>
      </c>
      <c r="H30" s="41">
        <f t="shared" si="3"/>
        <v>1.308695117451728</v>
      </c>
      <c r="I30" s="41">
        <f t="shared" si="4"/>
        <v>3</v>
      </c>
      <c r="K30" s="43" t="s">
        <v>115</v>
      </c>
      <c r="L30" s="43"/>
      <c r="M30" s="43"/>
      <c r="N30" s="43"/>
      <c r="O30" s="43"/>
      <c r="P30" s="43"/>
    </row>
    <row r="31" spans="11:16" ht="14.25">
      <c r="K31" s="43" t="s">
        <v>116</v>
      </c>
      <c r="L31" s="43"/>
      <c r="M31" s="43"/>
      <c r="N31" s="43"/>
      <c r="O31" s="43"/>
      <c r="P31" s="43"/>
    </row>
    <row r="32" spans="11:16" ht="14.25">
      <c r="K32" s="43" t="s">
        <v>117</v>
      </c>
      <c r="L32" s="43"/>
      <c r="M32" s="43"/>
      <c r="N32" s="43"/>
      <c r="O32" s="43"/>
      <c r="P32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2" sqref="D32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16" width="9.00390625" style="0" customWidth="1"/>
    <col min="217" max="217" width="39.421875" style="0" customWidth="1"/>
    <col min="218" max="219" width="9.00390625" style="0" customWidth="1"/>
    <col min="220" max="16384" width="0" style="0" hidden="1" customWidth="1"/>
  </cols>
  <sheetData>
    <row r="1" spans="1:10" ht="14.25">
      <c r="A1" s="1" t="s">
        <v>72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H1" s="40"/>
      <c r="J1" s="33" t="s">
        <v>79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t="s">
        <v>80</v>
      </c>
      <c r="K2" t="s">
        <v>81</v>
      </c>
    </row>
    <row r="3" spans="1:11" ht="14.25" customHeight="1">
      <c r="A3" s="7" t="s">
        <v>7</v>
      </c>
      <c r="B3" s="7" t="s">
        <v>8</v>
      </c>
      <c r="C3" s="19">
        <v>313</v>
      </c>
      <c r="D3" s="20">
        <v>107</v>
      </c>
      <c r="E3" s="6">
        <f aca="true" t="shared" si="0" ref="E3:E28">SUM(C3:D3)</f>
        <v>420</v>
      </c>
      <c r="F3" s="8">
        <f>IF(C3="","",C3/E3*100)</f>
        <v>74.52380952380952</v>
      </c>
      <c r="G3" s="9">
        <f>IF(D3="","",D3/E3*100)</f>
        <v>25.476190476190474</v>
      </c>
      <c r="H3" s="41">
        <f>C3/D3</f>
        <v>2.925233644859813</v>
      </c>
      <c r="I3" s="41">
        <f>IF(H3&gt;=1.51,5,(IF(H3&gt;=1.33,4,(IF(H3&gt;=1.15,3,(IF(H3&gt;=0.97,2,1)))))))</f>
        <v>5</v>
      </c>
      <c r="J3" t="s">
        <v>83</v>
      </c>
      <c r="K3" t="s">
        <v>82</v>
      </c>
    </row>
    <row r="4" spans="1:11" ht="14.25" customHeight="1">
      <c r="A4" s="7" t="s">
        <v>9</v>
      </c>
      <c r="B4" s="7" t="s">
        <v>10</v>
      </c>
      <c r="C4" s="19">
        <v>300</v>
      </c>
      <c r="D4" s="20">
        <v>179</v>
      </c>
      <c r="E4" s="6">
        <f t="shared" si="0"/>
        <v>479</v>
      </c>
      <c r="F4" s="8">
        <f aca="true" t="shared" si="1" ref="F4:F30">IF(C4="","",C4/E4*100)</f>
        <v>62.63048016701461</v>
      </c>
      <c r="G4" s="9">
        <f aca="true" t="shared" si="2" ref="G4:G30">IF(D4="","",D4/E4*100)</f>
        <v>37.36951983298539</v>
      </c>
      <c r="H4" s="41">
        <f aca="true" t="shared" si="3" ref="H4:H30">C4/D4</f>
        <v>1.675977653631285</v>
      </c>
      <c r="I4" s="41">
        <f aca="true" t="shared" si="4" ref="I4:I30">IF(H4&gt;=1.51,5,(IF(H4&gt;=1.33,4,(IF(H4&gt;=1.15,3,(IF(H4&gt;=0.97,2,1)))))))</f>
        <v>5</v>
      </c>
      <c r="J4" t="s">
        <v>87</v>
      </c>
      <c r="K4" t="s">
        <v>96</v>
      </c>
    </row>
    <row r="5" spans="1:11" ht="14.25" customHeight="1">
      <c r="A5" s="7" t="s">
        <v>11</v>
      </c>
      <c r="B5" s="7" t="s">
        <v>12</v>
      </c>
      <c r="C5" s="19">
        <v>518</v>
      </c>
      <c r="D5" s="20">
        <v>334</v>
      </c>
      <c r="E5" s="6">
        <f t="shared" si="0"/>
        <v>852</v>
      </c>
      <c r="F5" s="8">
        <f t="shared" si="1"/>
        <v>60.798122065727696</v>
      </c>
      <c r="G5" s="9">
        <f t="shared" si="2"/>
        <v>39.201877934272304</v>
      </c>
      <c r="H5" s="41">
        <f t="shared" si="3"/>
        <v>1.5508982035928143</v>
      </c>
      <c r="I5" s="41">
        <f t="shared" si="4"/>
        <v>5</v>
      </c>
      <c r="K5" t="s">
        <v>95</v>
      </c>
    </row>
    <row r="6" spans="1:11" ht="14.25" customHeight="1">
      <c r="A6" s="7" t="s">
        <v>13</v>
      </c>
      <c r="B6" s="7" t="s">
        <v>14</v>
      </c>
      <c r="C6" s="19">
        <v>547</v>
      </c>
      <c r="D6" s="20">
        <v>193</v>
      </c>
      <c r="E6" s="6">
        <f t="shared" si="0"/>
        <v>740</v>
      </c>
      <c r="F6" s="8">
        <f t="shared" si="1"/>
        <v>73.91891891891892</v>
      </c>
      <c r="G6" s="9">
        <f t="shared" si="2"/>
        <v>26.08108108108108</v>
      </c>
      <c r="H6" s="41">
        <f t="shared" si="3"/>
        <v>2.8341968911917097</v>
      </c>
      <c r="I6" s="41">
        <f t="shared" si="4"/>
        <v>5</v>
      </c>
      <c r="K6" t="s">
        <v>85</v>
      </c>
    </row>
    <row r="7" spans="1:11" ht="14.25" customHeight="1">
      <c r="A7" s="7" t="s">
        <v>15</v>
      </c>
      <c r="B7" s="7" t="s">
        <v>16</v>
      </c>
      <c r="C7" s="19">
        <v>324</v>
      </c>
      <c r="D7" s="20">
        <v>110</v>
      </c>
      <c r="E7" s="6">
        <f t="shared" si="0"/>
        <v>434</v>
      </c>
      <c r="F7" s="8">
        <f t="shared" si="1"/>
        <v>74.65437788018433</v>
      </c>
      <c r="G7" s="9">
        <f t="shared" si="2"/>
        <v>25.34562211981567</v>
      </c>
      <c r="H7" s="41">
        <f t="shared" si="3"/>
        <v>2.9454545454545453</v>
      </c>
      <c r="I7" s="41">
        <f t="shared" si="4"/>
        <v>5</v>
      </c>
      <c r="K7" t="s">
        <v>86</v>
      </c>
    </row>
    <row r="8" spans="1:9" ht="14.25" customHeight="1">
      <c r="A8" s="7" t="s">
        <v>17</v>
      </c>
      <c r="B8" s="7" t="s">
        <v>18</v>
      </c>
      <c r="C8" s="19">
        <v>325</v>
      </c>
      <c r="D8" s="20">
        <v>233</v>
      </c>
      <c r="E8" s="6">
        <f t="shared" si="0"/>
        <v>558</v>
      </c>
      <c r="F8" s="8">
        <f t="shared" si="1"/>
        <v>58.24372759856631</v>
      </c>
      <c r="G8" s="9">
        <f t="shared" si="2"/>
        <v>41.75627240143369</v>
      </c>
      <c r="H8" s="41">
        <f t="shared" si="3"/>
        <v>1.3948497854077253</v>
      </c>
      <c r="I8" s="41">
        <f t="shared" si="4"/>
        <v>4</v>
      </c>
    </row>
    <row r="9" spans="1:9" ht="14.25" customHeight="1">
      <c r="A9" s="7" t="s">
        <v>19</v>
      </c>
      <c r="B9" s="7" t="s">
        <v>20</v>
      </c>
      <c r="C9" s="19">
        <v>632</v>
      </c>
      <c r="D9" s="20">
        <v>312</v>
      </c>
      <c r="E9" s="6">
        <f t="shared" si="0"/>
        <v>944</v>
      </c>
      <c r="F9" s="8">
        <f t="shared" si="1"/>
        <v>66.94915254237289</v>
      </c>
      <c r="G9" s="9">
        <f t="shared" si="2"/>
        <v>33.05084745762712</v>
      </c>
      <c r="H9" s="41">
        <f t="shared" si="3"/>
        <v>2.0256410256410255</v>
      </c>
      <c r="I9" s="41">
        <f t="shared" si="4"/>
        <v>5</v>
      </c>
    </row>
    <row r="10" spans="1:11" ht="14.25" customHeight="1">
      <c r="A10" s="7" t="s">
        <v>21</v>
      </c>
      <c r="B10" s="7" t="s">
        <v>22</v>
      </c>
      <c r="C10" s="19">
        <v>414</v>
      </c>
      <c r="D10" s="20">
        <v>310</v>
      </c>
      <c r="E10" s="6">
        <f t="shared" si="0"/>
        <v>724</v>
      </c>
      <c r="F10" s="8">
        <f t="shared" si="1"/>
        <v>57.182320441988956</v>
      </c>
      <c r="G10" s="9">
        <f t="shared" si="2"/>
        <v>42.81767955801105</v>
      </c>
      <c r="H10" s="41">
        <f t="shared" si="3"/>
        <v>1.335483870967742</v>
      </c>
      <c r="I10" s="41">
        <f t="shared" si="4"/>
        <v>4</v>
      </c>
      <c r="K10" t="s">
        <v>88</v>
      </c>
    </row>
    <row r="11" spans="1:11" ht="14.25" customHeight="1">
      <c r="A11" s="7" t="s">
        <v>23</v>
      </c>
      <c r="B11" s="7" t="s">
        <v>24</v>
      </c>
      <c r="C11" s="19">
        <v>299</v>
      </c>
      <c r="D11" s="20">
        <v>198</v>
      </c>
      <c r="E11" s="6">
        <f t="shared" si="0"/>
        <v>497</v>
      </c>
      <c r="F11" s="8">
        <f t="shared" si="1"/>
        <v>60.160965794768615</v>
      </c>
      <c r="G11" s="9">
        <f t="shared" si="2"/>
        <v>39.839034205231385</v>
      </c>
      <c r="H11" s="41">
        <f t="shared" si="3"/>
        <v>1.5101010101010102</v>
      </c>
      <c r="I11" s="41">
        <f t="shared" si="4"/>
        <v>5</v>
      </c>
      <c r="K11" t="s">
        <v>89</v>
      </c>
    </row>
    <row r="12" spans="1:11" ht="14.25" customHeight="1">
      <c r="A12" s="7" t="s">
        <v>25</v>
      </c>
      <c r="B12" s="7" t="s">
        <v>26</v>
      </c>
      <c r="C12" s="19">
        <v>456</v>
      </c>
      <c r="D12" s="20">
        <v>253</v>
      </c>
      <c r="E12" s="6">
        <f t="shared" si="0"/>
        <v>709</v>
      </c>
      <c r="F12" s="8">
        <f t="shared" si="1"/>
        <v>64.31593794076164</v>
      </c>
      <c r="G12" s="9">
        <f t="shared" si="2"/>
        <v>35.684062059238364</v>
      </c>
      <c r="H12" s="41">
        <f t="shared" si="3"/>
        <v>1.8023715415019763</v>
      </c>
      <c r="I12" s="41">
        <f t="shared" si="4"/>
        <v>5</v>
      </c>
      <c r="K12" t="s">
        <v>90</v>
      </c>
    </row>
    <row r="13" spans="1:11" ht="14.25" customHeight="1">
      <c r="A13" s="7" t="s">
        <v>27</v>
      </c>
      <c r="B13" s="7" t="s">
        <v>28</v>
      </c>
      <c r="C13" s="19">
        <v>202</v>
      </c>
      <c r="D13" s="20">
        <v>173</v>
      </c>
      <c r="E13" s="6">
        <f t="shared" si="0"/>
        <v>375</v>
      </c>
      <c r="F13" s="8">
        <f t="shared" si="1"/>
        <v>53.86666666666666</v>
      </c>
      <c r="G13" s="9">
        <f t="shared" si="2"/>
        <v>46.13333333333333</v>
      </c>
      <c r="H13" s="41">
        <f t="shared" si="3"/>
        <v>1.1676300578034682</v>
      </c>
      <c r="I13" s="41">
        <f t="shared" si="4"/>
        <v>3</v>
      </c>
      <c r="K13" t="s">
        <v>91</v>
      </c>
    </row>
    <row r="14" spans="1:11" ht="14.25" customHeight="1">
      <c r="A14" s="7" t="s">
        <v>29</v>
      </c>
      <c r="B14" s="7" t="s">
        <v>30</v>
      </c>
      <c r="C14" s="19">
        <v>489</v>
      </c>
      <c r="D14" s="20">
        <v>177</v>
      </c>
      <c r="E14" s="6">
        <f t="shared" si="0"/>
        <v>666</v>
      </c>
      <c r="F14" s="8">
        <f t="shared" si="1"/>
        <v>73.42342342342343</v>
      </c>
      <c r="G14" s="9">
        <f t="shared" si="2"/>
        <v>26.576576576576578</v>
      </c>
      <c r="H14" s="41">
        <f t="shared" si="3"/>
        <v>2.76271186440678</v>
      </c>
      <c r="I14" s="41">
        <f t="shared" si="4"/>
        <v>5</v>
      </c>
      <c r="K14" t="s">
        <v>92</v>
      </c>
    </row>
    <row r="15" spans="1:11" ht="14.25" customHeight="1">
      <c r="A15" s="7" t="s">
        <v>31</v>
      </c>
      <c r="B15" s="7" t="s">
        <v>32</v>
      </c>
      <c r="C15" s="19">
        <v>324</v>
      </c>
      <c r="D15" s="20">
        <v>258</v>
      </c>
      <c r="E15" s="6">
        <f t="shared" si="0"/>
        <v>582</v>
      </c>
      <c r="F15" s="8">
        <f t="shared" si="1"/>
        <v>55.670103092783506</v>
      </c>
      <c r="G15" s="9">
        <f t="shared" si="2"/>
        <v>44.329896907216494</v>
      </c>
      <c r="H15" s="41">
        <f t="shared" si="3"/>
        <v>1.255813953488372</v>
      </c>
      <c r="I15" s="41">
        <f t="shared" si="4"/>
        <v>3</v>
      </c>
      <c r="K15" t="s">
        <v>93</v>
      </c>
    </row>
    <row r="16" spans="1:11" ht="14.25" customHeight="1">
      <c r="A16" s="7" t="s">
        <v>33</v>
      </c>
      <c r="B16" s="7" t="s">
        <v>34</v>
      </c>
      <c r="C16" s="19">
        <v>680</v>
      </c>
      <c r="D16" s="20">
        <v>803</v>
      </c>
      <c r="E16" s="6">
        <f t="shared" si="0"/>
        <v>1483</v>
      </c>
      <c r="F16" s="8">
        <f t="shared" si="1"/>
        <v>45.85300067430884</v>
      </c>
      <c r="G16" s="9">
        <f t="shared" si="2"/>
        <v>54.14699932569117</v>
      </c>
      <c r="H16" s="41">
        <f t="shared" si="3"/>
        <v>0.8468244084682441</v>
      </c>
      <c r="I16" s="42">
        <f t="shared" si="4"/>
        <v>1</v>
      </c>
      <c r="K16" t="s">
        <v>94</v>
      </c>
    </row>
    <row r="17" spans="1:9" ht="14.25" customHeight="1">
      <c r="A17" s="7" t="s">
        <v>35</v>
      </c>
      <c r="B17" s="7" t="s">
        <v>36</v>
      </c>
      <c r="C17" s="19">
        <v>392</v>
      </c>
      <c r="D17" s="20">
        <v>72</v>
      </c>
      <c r="E17" s="6">
        <f t="shared" si="0"/>
        <v>464</v>
      </c>
      <c r="F17" s="8">
        <f t="shared" si="1"/>
        <v>84.48275862068965</v>
      </c>
      <c r="G17" s="9">
        <f t="shared" si="2"/>
        <v>15.517241379310345</v>
      </c>
      <c r="H17" s="41">
        <f t="shared" si="3"/>
        <v>5.444444444444445</v>
      </c>
      <c r="I17" s="41">
        <f t="shared" si="4"/>
        <v>5</v>
      </c>
    </row>
    <row r="18" spans="1:10" ht="14.25" customHeight="1">
      <c r="A18" s="7" t="s">
        <v>37</v>
      </c>
      <c r="B18" s="7" t="s">
        <v>38</v>
      </c>
      <c r="C18" s="19">
        <v>236</v>
      </c>
      <c r="D18" s="20">
        <v>95</v>
      </c>
      <c r="E18" s="6">
        <f t="shared" si="0"/>
        <v>331</v>
      </c>
      <c r="F18" s="8">
        <f t="shared" si="1"/>
        <v>71.29909365558912</v>
      </c>
      <c r="G18" s="9">
        <f t="shared" si="2"/>
        <v>28.700906344410875</v>
      </c>
      <c r="H18" s="41">
        <f t="shared" si="3"/>
        <v>2.4842105263157896</v>
      </c>
      <c r="I18" s="41">
        <f t="shared" si="4"/>
        <v>5</v>
      </c>
      <c r="J18" t="s">
        <v>118</v>
      </c>
    </row>
    <row r="19" spans="1:10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41"/>
      <c r="I19" s="41"/>
      <c r="J19" t="s">
        <v>119</v>
      </c>
    </row>
    <row r="20" spans="1:10" ht="14.25">
      <c r="A20" s="7" t="s">
        <v>41</v>
      </c>
      <c r="B20" s="7" t="s">
        <v>42</v>
      </c>
      <c r="C20" s="19">
        <v>356</v>
      </c>
      <c r="D20" s="20">
        <v>557</v>
      </c>
      <c r="E20" s="6">
        <f t="shared" si="0"/>
        <v>913</v>
      </c>
      <c r="F20" s="8">
        <f t="shared" si="1"/>
        <v>38.99233296823658</v>
      </c>
      <c r="G20" s="9">
        <f t="shared" si="2"/>
        <v>61.00766703176341</v>
      </c>
      <c r="H20" s="41">
        <f t="shared" si="3"/>
        <v>0.6391382405745063</v>
      </c>
      <c r="I20" s="42">
        <f t="shared" si="4"/>
        <v>1</v>
      </c>
      <c r="J20" t="s">
        <v>120</v>
      </c>
    </row>
    <row r="21" spans="1:10" ht="14.25">
      <c r="A21" s="7" t="s">
        <v>43</v>
      </c>
      <c r="B21" s="7" t="s">
        <v>44</v>
      </c>
      <c r="C21" s="19">
        <v>378</v>
      </c>
      <c r="D21" s="20">
        <v>637</v>
      </c>
      <c r="E21" s="6">
        <f t="shared" si="0"/>
        <v>1015</v>
      </c>
      <c r="F21" s="8">
        <f t="shared" si="1"/>
        <v>37.24137931034483</v>
      </c>
      <c r="G21" s="9">
        <f t="shared" si="2"/>
        <v>62.758620689655174</v>
      </c>
      <c r="H21" s="41">
        <f t="shared" si="3"/>
        <v>0.5934065934065934</v>
      </c>
      <c r="I21" s="42">
        <f t="shared" si="4"/>
        <v>1</v>
      </c>
      <c r="J21" t="s">
        <v>121</v>
      </c>
    </row>
    <row r="22" spans="1:10" ht="14.25">
      <c r="A22" s="7" t="s">
        <v>45</v>
      </c>
      <c r="B22" s="7" t="s">
        <v>46</v>
      </c>
      <c r="C22" s="19">
        <v>496</v>
      </c>
      <c r="D22" s="20">
        <v>732</v>
      </c>
      <c r="E22" s="6">
        <f t="shared" si="0"/>
        <v>1228</v>
      </c>
      <c r="F22" s="8">
        <f t="shared" si="1"/>
        <v>40.390879478827365</v>
      </c>
      <c r="G22" s="9">
        <f t="shared" si="2"/>
        <v>59.60912052117264</v>
      </c>
      <c r="H22" s="41">
        <f t="shared" si="3"/>
        <v>0.6775956284153005</v>
      </c>
      <c r="I22" s="42">
        <f t="shared" si="4"/>
        <v>1</v>
      </c>
      <c r="J22" t="s">
        <v>122</v>
      </c>
    </row>
    <row r="23" spans="1:9" ht="14.25">
      <c r="A23" s="7" t="s">
        <v>47</v>
      </c>
      <c r="B23" s="7" t="s">
        <v>48</v>
      </c>
      <c r="C23" s="19">
        <v>283</v>
      </c>
      <c r="D23" s="20">
        <v>409</v>
      </c>
      <c r="E23" s="6">
        <f t="shared" si="0"/>
        <v>692</v>
      </c>
      <c r="F23" s="8">
        <f t="shared" si="1"/>
        <v>40.895953757225435</v>
      </c>
      <c r="G23" s="9">
        <f t="shared" si="2"/>
        <v>59.104046242774565</v>
      </c>
      <c r="H23" s="41">
        <f t="shared" si="3"/>
        <v>0.6919315403422983</v>
      </c>
      <c r="I23" s="42">
        <f t="shared" si="4"/>
        <v>1</v>
      </c>
    </row>
    <row r="24" spans="1:9" ht="14.25">
      <c r="A24" s="7" t="s">
        <v>49</v>
      </c>
      <c r="B24" s="7" t="s">
        <v>50</v>
      </c>
      <c r="C24" s="19">
        <v>310</v>
      </c>
      <c r="D24" s="20">
        <v>524</v>
      </c>
      <c r="E24" s="6">
        <f t="shared" si="0"/>
        <v>834</v>
      </c>
      <c r="F24" s="8">
        <f t="shared" si="1"/>
        <v>37.170263788968825</v>
      </c>
      <c r="G24" s="9">
        <f t="shared" si="2"/>
        <v>62.829736211031175</v>
      </c>
      <c r="H24" s="41">
        <f t="shared" si="3"/>
        <v>0.5916030534351145</v>
      </c>
      <c r="I24" s="42">
        <f t="shared" si="4"/>
        <v>1</v>
      </c>
    </row>
    <row r="25" spans="1:9" ht="14.25">
      <c r="A25" s="7" t="s">
        <v>51</v>
      </c>
      <c r="B25" s="7" t="s">
        <v>52</v>
      </c>
      <c r="C25" s="19">
        <v>184</v>
      </c>
      <c r="D25" s="20">
        <v>429</v>
      </c>
      <c r="E25" s="6">
        <f t="shared" si="0"/>
        <v>613</v>
      </c>
      <c r="F25" s="8">
        <f t="shared" si="1"/>
        <v>30.0163132137031</v>
      </c>
      <c r="G25" s="9">
        <f t="shared" si="2"/>
        <v>69.9836867862969</v>
      </c>
      <c r="H25" s="41">
        <f t="shared" si="3"/>
        <v>0.4289044289044289</v>
      </c>
      <c r="I25" s="42">
        <f t="shared" si="4"/>
        <v>1</v>
      </c>
    </row>
    <row r="26" spans="1:9" ht="14.25">
      <c r="A26" s="11" t="s">
        <v>53</v>
      </c>
      <c r="B26" s="11" t="s">
        <v>54</v>
      </c>
      <c r="C26" s="19">
        <v>407</v>
      </c>
      <c r="D26" s="20">
        <v>384</v>
      </c>
      <c r="E26" s="12">
        <f t="shared" si="0"/>
        <v>791</v>
      </c>
      <c r="F26" s="8">
        <f t="shared" si="1"/>
        <v>51.453855878634634</v>
      </c>
      <c r="G26" s="9">
        <f t="shared" si="2"/>
        <v>48.54614412136536</v>
      </c>
      <c r="H26" s="41">
        <f t="shared" si="3"/>
        <v>1.0598958333333333</v>
      </c>
      <c r="I26" s="41">
        <f t="shared" si="4"/>
        <v>2</v>
      </c>
    </row>
    <row r="27" spans="1:9" ht="14.25">
      <c r="A27" s="11" t="s">
        <v>55</v>
      </c>
      <c r="B27" s="11" t="s">
        <v>56</v>
      </c>
      <c r="C27" s="19">
        <v>11</v>
      </c>
      <c r="D27" s="20">
        <v>369</v>
      </c>
      <c r="E27" s="12">
        <f t="shared" si="0"/>
        <v>380</v>
      </c>
      <c r="F27" s="8">
        <f t="shared" si="1"/>
        <v>2.8947368421052633</v>
      </c>
      <c r="G27" s="9">
        <f t="shared" si="2"/>
        <v>97.10526315789474</v>
      </c>
      <c r="H27" s="41">
        <f t="shared" si="3"/>
        <v>0.02981029810298103</v>
      </c>
      <c r="I27" s="41">
        <f t="shared" si="4"/>
        <v>1</v>
      </c>
    </row>
    <row r="28" spans="1:9" ht="14.25">
      <c r="A28" s="14"/>
      <c r="B28" s="15" t="s">
        <v>57</v>
      </c>
      <c r="C28" s="14">
        <f>SUM(C21:C25)</f>
        <v>1651</v>
      </c>
      <c r="D28" s="14">
        <f>SUM(D21:D25)</f>
        <v>2731</v>
      </c>
      <c r="E28" s="14">
        <f t="shared" si="0"/>
        <v>4382</v>
      </c>
      <c r="F28" s="8">
        <f t="shared" si="1"/>
        <v>37.676859881332724</v>
      </c>
      <c r="G28" s="9">
        <f t="shared" si="2"/>
        <v>62.323140118667276</v>
      </c>
      <c r="H28" s="41">
        <f t="shared" si="3"/>
        <v>0.6045404613694617</v>
      </c>
      <c r="I28" s="41">
        <f t="shared" si="4"/>
        <v>1</v>
      </c>
    </row>
    <row r="29" spans="1:9" ht="14.25">
      <c r="A29" s="16"/>
      <c r="B29" s="17" t="s">
        <v>58</v>
      </c>
      <c r="C29" s="16">
        <f>SUM(C3:C18,C20,C26)</f>
        <v>7214</v>
      </c>
      <c r="D29" s="16">
        <f>SUM(D3:D18,D20,D26)</f>
        <v>4748</v>
      </c>
      <c r="E29" s="16">
        <f>SUM(E3:E18,E20,E26)</f>
        <v>11962</v>
      </c>
      <c r="F29" s="8">
        <f t="shared" si="1"/>
        <v>60.30764086273198</v>
      </c>
      <c r="G29" s="9">
        <f t="shared" si="2"/>
        <v>39.692359137268014</v>
      </c>
      <c r="H29" s="41">
        <f t="shared" si="3"/>
        <v>1.5193765796124683</v>
      </c>
      <c r="I29" s="41">
        <f t="shared" si="4"/>
        <v>5</v>
      </c>
    </row>
    <row r="30" spans="1:9" ht="14.25">
      <c r="A30" s="16"/>
      <c r="B30" s="17" t="s">
        <v>59</v>
      </c>
      <c r="C30" s="16">
        <f>C29+C28</f>
        <v>8865</v>
      </c>
      <c r="D30" s="16">
        <f>D29+D28</f>
        <v>7479</v>
      </c>
      <c r="E30" s="16">
        <f>E29+E28</f>
        <v>16344</v>
      </c>
      <c r="F30" s="8">
        <f t="shared" si="1"/>
        <v>54.24008810572687</v>
      </c>
      <c r="G30" s="9">
        <f t="shared" si="2"/>
        <v>45.759911894273124</v>
      </c>
      <c r="H30" s="41">
        <f t="shared" si="3"/>
        <v>1.1853188929001204</v>
      </c>
      <c r="I30" s="41">
        <f t="shared" si="4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6" sqref="C26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14" width="9.00390625" style="0" customWidth="1"/>
    <col min="215" max="215" width="39.421875" style="0" customWidth="1"/>
    <col min="216" max="217" width="9.00390625" style="0" customWidth="1"/>
    <col min="218" max="16384" width="0" style="0" hidden="1" customWidth="1"/>
  </cols>
  <sheetData>
    <row r="1" spans="1:10" ht="14.25">
      <c r="A1" s="1" t="s">
        <v>73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33" t="s">
        <v>79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t="s">
        <v>80</v>
      </c>
      <c r="K2" t="s">
        <v>81</v>
      </c>
    </row>
    <row r="3" spans="1:11" ht="14.25" customHeight="1">
      <c r="A3" s="7" t="s">
        <v>7</v>
      </c>
      <c r="B3" s="7" t="s">
        <v>8</v>
      </c>
      <c r="C3" s="19">
        <v>356</v>
      </c>
      <c r="D3" s="20">
        <v>103</v>
      </c>
      <c r="E3" s="6">
        <f aca="true" t="shared" si="0" ref="E3:E28">SUM(C3:D3)</f>
        <v>459</v>
      </c>
      <c r="F3" s="8">
        <f>IF(C3="","",C3/E3*100)</f>
        <v>77.5599128540305</v>
      </c>
      <c r="G3" s="9">
        <f>IF(D3="","",D3/E3*100)</f>
        <v>22.440087145969496</v>
      </c>
      <c r="H3" s="41">
        <f>C3/D3</f>
        <v>3.4563106796116503</v>
      </c>
      <c r="I3" s="41">
        <f>IF(H3&gt;=1.51,5,(IF(H3&gt;=1.33,4,(IF(H3&gt;=1.15,3,(IF(H3&gt;=0.97,2,1)))))))</f>
        <v>5</v>
      </c>
      <c r="J3" t="s">
        <v>83</v>
      </c>
      <c r="K3" t="s">
        <v>82</v>
      </c>
    </row>
    <row r="4" spans="1:11" ht="14.25" customHeight="1">
      <c r="A4" s="7" t="s">
        <v>9</v>
      </c>
      <c r="B4" s="7" t="s">
        <v>10</v>
      </c>
      <c r="C4" s="19">
        <v>277</v>
      </c>
      <c r="D4" s="20">
        <v>184</v>
      </c>
      <c r="E4" s="6">
        <f t="shared" si="0"/>
        <v>461</v>
      </c>
      <c r="F4" s="8">
        <f aca="true" t="shared" si="1" ref="F4:F30">IF(C4="","",C4/E4*100)</f>
        <v>60.08676789587852</v>
      </c>
      <c r="G4" s="9">
        <f aca="true" t="shared" si="2" ref="G4:G30">IF(D4="","",D4/E4*100)</f>
        <v>39.91323210412148</v>
      </c>
      <c r="H4" s="41">
        <f aca="true" t="shared" si="3" ref="H4:H30">C4/D4</f>
        <v>1.5054347826086956</v>
      </c>
      <c r="I4" s="41">
        <f aca="true" t="shared" si="4" ref="I4:I30">IF(H4&gt;=1.51,5,(IF(H4&gt;=1.33,4,(IF(H4&gt;=1.15,3,(IF(H4&gt;=0.97,2,1)))))))</f>
        <v>4</v>
      </c>
      <c r="J4" t="s">
        <v>87</v>
      </c>
      <c r="K4" t="s">
        <v>96</v>
      </c>
    </row>
    <row r="5" spans="1:11" ht="14.25" customHeight="1">
      <c r="A5" s="7" t="s">
        <v>11</v>
      </c>
      <c r="B5" s="7" t="s">
        <v>12</v>
      </c>
      <c r="C5" s="19">
        <v>608</v>
      </c>
      <c r="D5" s="20">
        <v>359</v>
      </c>
      <c r="E5" s="6">
        <f t="shared" si="0"/>
        <v>967</v>
      </c>
      <c r="F5" s="8">
        <f t="shared" si="1"/>
        <v>62.874870734229575</v>
      </c>
      <c r="G5" s="9">
        <f t="shared" si="2"/>
        <v>37.125129265770425</v>
      </c>
      <c r="H5" s="41">
        <f t="shared" si="3"/>
        <v>1.6935933147632312</v>
      </c>
      <c r="I5" s="41">
        <f t="shared" si="4"/>
        <v>5</v>
      </c>
      <c r="K5" t="s">
        <v>95</v>
      </c>
    </row>
    <row r="6" spans="1:11" ht="14.25" customHeight="1">
      <c r="A6" s="7" t="s">
        <v>13</v>
      </c>
      <c r="B6" s="7" t="s">
        <v>14</v>
      </c>
      <c r="C6" s="19">
        <v>502</v>
      </c>
      <c r="D6" s="20">
        <v>195</v>
      </c>
      <c r="E6" s="6">
        <f t="shared" si="0"/>
        <v>697</v>
      </c>
      <c r="F6" s="8">
        <f t="shared" si="1"/>
        <v>72.02295552367288</v>
      </c>
      <c r="G6" s="9">
        <f t="shared" si="2"/>
        <v>27.977044476327116</v>
      </c>
      <c r="H6" s="41">
        <f t="shared" si="3"/>
        <v>2.5743589743589745</v>
      </c>
      <c r="I6" s="41">
        <f t="shared" si="4"/>
        <v>5</v>
      </c>
      <c r="K6" t="s">
        <v>85</v>
      </c>
    </row>
    <row r="7" spans="1:11" ht="14.25" customHeight="1">
      <c r="A7" s="7" t="s">
        <v>15</v>
      </c>
      <c r="B7" s="7" t="s">
        <v>16</v>
      </c>
      <c r="C7" s="19">
        <v>315</v>
      </c>
      <c r="D7" s="20">
        <v>121</v>
      </c>
      <c r="E7" s="6">
        <f t="shared" si="0"/>
        <v>436</v>
      </c>
      <c r="F7" s="8">
        <f t="shared" si="1"/>
        <v>72.24770642201835</v>
      </c>
      <c r="G7" s="9">
        <f t="shared" si="2"/>
        <v>27.75229357798165</v>
      </c>
      <c r="H7" s="41">
        <f t="shared" si="3"/>
        <v>2.603305785123967</v>
      </c>
      <c r="I7" s="41">
        <f t="shared" si="4"/>
        <v>5</v>
      </c>
      <c r="K7" t="s">
        <v>86</v>
      </c>
    </row>
    <row r="8" spans="1:9" ht="14.25" customHeight="1">
      <c r="A8" s="7" t="s">
        <v>17</v>
      </c>
      <c r="B8" s="7" t="s">
        <v>18</v>
      </c>
      <c r="C8" s="19">
        <v>416</v>
      </c>
      <c r="D8" s="20">
        <v>233</v>
      </c>
      <c r="E8" s="6">
        <f t="shared" si="0"/>
        <v>649</v>
      </c>
      <c r="F8" s="8">
        <f t="shared" si="1"/>
        <v>64.09861325115563</v>
      </c>
      <c r="G8" s="9">
        <f t="shared" si="2"/>
        <v>35.901386748844374</v>
      </c>
      <c r="H8" s="41">
        <f t="shared" si="3"/>
        <v>1.7854077253218885</v>
      </c>
      <c r="I8" s="41">
        <f t="shared" si="4"/>
        <v>5</v>
      </c>
    </row>
    <row r="9" spans="1:9" ht="14.25" customHeight="1">
      <c r="A9" s="7" t="s">
        <v>19</v>
      </c>
      <c r="B9" s="7" t="s">
        <v>20</v>
      </c>
      <c r="C9" s="19">
        <v>629</v>
      </c>
      <c r="D9" s="20">
        <v>305</v>
      </c>
      <c r="E9" s="6">
        <f t="shared" si="0"/>
        <v>934</v>
      </c>
      <c r="F9" s="8">
        <f t="shared" si="1"/>
        <v>67.34475374732334</v>
      </c>
      <c r="G9" s="9">
        <f t="shared" si="2"/>
        <v>32.65524625267666</v>
      </c>
      <c r="H9" s="41">
        <f t="shared" si="3"/>
        <v>2.0622950819672132</v>
      </c>
      <c r="I9" s="41">
        <f t="shared" si="4"/>
        <v>5</v>
      </c>
    </row>
    <row r="10" spans="1:11" ht="14.25" customHeight="1">
      <c r="A10" s="7" t="s">
        <v>21</v>
      </c>
      <c r="B10" s="7" t="s">
        <v>22</v>
      </c>
      <c r="C10" s="19">
        <v>582</v>
      </c>
      <c r="D10" s="20">
        <v>306</v>
      </c>
      <c r="E10" s="6">
        <f t="shared" si="0"/>
        <v>888</v>
      </c>
      <c r="F10" s="8">
        <f t="shared" si="1"/>
        <v>65.54054054054053</v>
      </c>
      <c r="G10" s="9">
        <f t="shared" si="2"/>
        <v>34.45945945945946</v>
      </c>
      <c r="H10" s="41">
        <f t="shared" si="3"/>
        <v>1.9019607843137254</v>
      </c>
      <c r="I10" s="41">
        <f t="shared" si="4"/>
        <v>5</v>
      </c>
      <c r="K10" t="s">
        <v>88</v>
      </c>
    </row>
    <row r="11" spans="1:11" ht="14.25" customHeight="1">
      <c r="A11" s="7" t="s">
        <v>23</v>
      </c>
      <c r="B11" s="7" t="s">
        <v>24</v>
      </c>
      <c r="C11" s="19">
        <v>331</v>
      </c>
      <c r="D11" s="20">
        <v>172</v>
      </c>
      <c r="E11" s="6">
        <f t="shared" si="0"/>
        <v>503</v>
      </c>
      <c r="F11" s="8">
        <f t="shared" si="1"/>
        <v>65.8051689860835</v>
      </c>
      <c r="G11" s="9">
        <f t="shared" si="2"/>
        <v>34.1948310139165</v>
      </c>
      <c r="H11" s="41">
        <f t="shared" si="3"/>
        <v>1.9244186046511629</v>
      </c>
      <c r="I11" s="41">
        <f t="shared" si="4"/>
        <v>5</v>
      </c>
      <c r="K11" t="s">
        <v>89</v>
      </c>
    </row>
    <row r="12" spans="1:11" ht="14.25" customHeight="1">
      <c r="A12" s="7" t="s">
        <v>25</v>
      </c>
      <c r="B12" s="7" t="s">
        <v>26</v>
      </c>
      <c r="C12" s="19">
        <v>503</v>
      </c>
      <c r="D12" s="20">
        <v>263</v>
      </c>
      <c r="E12" s="6">
        <f t="shared" si="0"/>
        <v>766</v>
      </c>
      <c r="F12" s="8">
        <f t="shared" si="1"/>
        <v>65.66579634464752</v>
      </c>
      <c r="G12" s="9">
        <f t="shared" si="2"/>
        <v>34.33420365535248</v>
      </c>
      <c r="H12" s="41">
        <f t="shared" si="3"/>
        <v>1.9125475285171103</v>
      </c>
      <c r="I12" s="41">
        <f t="shared" si="4"/>
        <v>5</v>
      </c>
      <c r="K12" t="s">
        <v>90</v>
      </c>
    </row>
    <row r="13" spans="1:11" ht="14.25" customHeight="1">
      <c r="A13" s="7" t="s">
        <v>27</v>
      </c>
      <c r="B13" s="7" t="s">
        <v>28</v>
      </c>
      <c r="C13" s="19">
        <v>261</v>
      </c>
      <c r="D13" s="20">
        <v>163</v>
      </c>
      <c r="E13" s="6">
        <f t="shared" si="0"/>
        <v>424</v>
      </c>
      <c r="F13" s="8">
        <f t="shared" si="1"/>
        <v>61.556603773584904</v>
      </c>
      <c r="G13" s="9">
        <f t="shared" si="2"/>
        <v>38.443396226415096</v>
      </c>
      <c r="H13" s="41">
        <f t="shared" si="3"/>
        <v>1.6012269938650308</v>
      </c>
      <c r="I13" s="41">
        <f t="shared" si="4"/>
        <v>5</v>
      </c>
      <c r="K13" t="s">
        <v>91</v>
      </c>
    </row>
    <row r="14" spans="1:11" ht="14.25" customHeight="1">
      <c r="A14" s="7" t="s">
        <v>29</v>
      </c>
      <c r="B14" s="7" t="s">
        <v>30</v>
      </c>
      <c r="C14" s="19">
        <v>631</v>
      </c>
      <c r="D14" s="20">
        <v>227</v>
      </c>
      <c r="E14" s="6">
        <f t="shared" si="0"/>
        <v>858</v>
      </c>
      <c r="F14" s="8">
        <f t="shared" si="1"/>
        <v>73.54312354312354</v>
      </c>
      <c r="G14" s="9">
        <f t="shared" si="2"/>
        <v>26.456876456876454</v>
      </c>
      <c r="H14" s="41">
        <f t="shared" si="3"/>
        <v>2.7797356828193833</v>
      </c>
      <c r="I14" s="41">
        <f t="shared" si="4"/>
        <v>5</v>
      </c>
      <c r="K14" t="s">
        <v>92</v>
      </c>
    </row>
    <row r="15" spans="1:11" ht="14.25" customHeight="1">
      <c r="A15" s="7" t="s">
        <v>31</v>
      </c>
      <c r="B15" s="7" t="s">
        <v>32</v>
      </c>
      <c r="C15" s="19">
        <v>433</v>
      </c>
      <c r="D15" s="20">
        <v>289</v>
      </c>
      <c r="E15" s="6">
        <f t="shared" si="0"/>
        <v>722</v>
      </c>
      <c r="F15" s="8">
        <f t="shared" si="1"/>
        <v>59.97229916897508</v>
      </c>
      <c r="G15" s="9">
        <f t="shared" si="2"/>
        <v>40.02770083102493</v>
      </c>
      <c r="H15" s="41">
        <f t="shared" si="3"/>
        <v>1.4982698961937717</v>
      </c>
      <c r="I15" s="41">
        <f t="shared" si="4"/>
        <v>4</v>
      </c>
      <c r="K15" t="s">
        <v>93</v>
      </c>
    </row>
    <row r="16" spans="1:11" ht="14.25" customHeight="1">
      <c r="A16" s="7" t="s">
        <v>33</v>
      </c>
      <c r="B16" s="7" t="s">
        <v>34</v>
      </c>
      <c r="C16" s="19">
        <v>614</v>
      </c>
      <c r="D16" s="20">
        <v>1035</v>
      </c>
      <c r="E16" s="6">
        <f t="shared" si="0"/>
        <v>1649</v>
      </c>
      <c r="F16" s="8">
        <f t="shared" si="1"/>
        <v>37.234687689508796</v>
      </c>
      <c r="G16" s="9">
        <f t="shared" si="2"/>
        <v>62.765312310491204</v>
      </c>
      <c r="H16" s="41">
        <f t="shared" si="3"/>
        <v>0.5932367149758454</v>
      </c>
      <c r="I16" s="42">
        <f t="shared" si="4"/>
        <v>1</v>
      </c>
      <c r="K16" t="s">
        <v>94</v>
      </c>
    </row>
    <row r="17" spans="1:9" ht="14.25" customHeight="1">
      <c r="A17" s="7" t="s">
        <v>35</v>
      </c>
      <c r="B17" s="7" t="s">
        <v>36</v>
      </c>
      <c r="C17" s="19">
        <v>356</v>
      </c>
      <c r="D17" s="20">
        <v>109</v>
      </c>
      <c r="E17" s="6">
        <f t="shared" si="0"/>
        <v>465</v>
      </c>
      <c r="F17" s="8">
        <f t="shared" si="1"/>
        <v>76.55913978494624</v>
      </c>
      <c r="G17" s="9">
        <f t="shared" si="2"/>
        <v>23.440860215053764</v>
      </c>
      <c r="H17" s="41">
        <f t="shared" si="3"/>
        <v>3.2660550458715596</v>
      </c>
      <c r="I17" s="41">
        <f t="shared" si="4"/>
        <v>5</v>
      </c>
    </row>
    <row r="18" spans="1:11" ht="14.25" customHeight="1">
      <c r="A18" s="7" t="s">
        <v>37</v>
      </c>
      <c r="B18" s="7" t="s">
        <v>38</v>
      </c>
      <c r="C18" s="19">
        <v>336</v>
      </c>
      <c r="D18" s="20">
        <v>88</v>
      </c>
      <c r="E18" s="6">
        <f t="shared" si="0"/>
        <v>424</v>
      </c>
      <c r="F18" s="8">
        <f t="shared" si="1"/>
        <v>79.24528301886792</v>
      </c>
      <c r="G18" s="9">
        <f t="shared" si="2"/>
        <v>20.754716981132077</v>
      </c>
      <c r="H18" s="41">
        <f t="shared" si="3"/>
        <v>3.8181818181818183</v>
      </c>
      <c r="I18" s="41">
        <f t="shared" si="4"/>
        <v>5</v>
      </c>
      <c r="K18" t="s">
        <v>123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41"/>
      <c r="I19" s="41"/>
      <c r="K19" t="s">
        <v>124</v>
      </c>
    </row>
    <row r="20" spans="1:11" ht="14.25">
      <c r="A20" s="7" t="s">
        <v>41</v>
      </c>
      <c r="B20" s="7" t="s">
        <v>42</v>
      </c>
      <c r="C20" s="19">
        <v>440</v>
      </c>
      <c r="D20" s="20">
        <v>567</v>
      </c>
      <c r="E20" s="6">
        <f t="shared" si="0"/>
        <v>1007</v>
      </c>
      <c r="F20" s="8">
        <f t="shared" si="1"/>
        <v>43.69414101290963</v>
      </c>
      <c r="G20" s="9">
        <f t="shared" si="2"/>
        <v>56.30585898709036</v>
      </c>
      <c r="H20" s="41">
        <f t="shared" si="3"/>
        <v>0.7760141093474426</v>
      </c>
      <c r="I20" s="42">
        <f t="shared" si="4"/>
        <v>1</v>
      </c>
      <c r="K20" t="s">
        <v>125</v>
      </c>
    </row>
    <row r="21" spans="1:11" ht="14.25">
      <c r="A21" s="7" t="s">
        <v>43</v>
      </c>
      <c r="B21" s="7" t="s">
        <v>44</v>
      </c>
      <c r="C21" s="19">
        <v>388</v>
      </c>
      <c r="D21" s="20">
        <v>827</v>
      </c>
      <c r="E21" s="6">
        <f t="shared" si="0"/>
        <v>1215</v>
      </c>
      <c r="F21" s="8">
        <f t="shared" si="1"/>
        <v>31.934156378600825</v>
      </c>
      <c r="G21" s="9">
        <f t="shared" si="2"/>
        <v>68.06584362139918</v>
      </c>
      <c r="H21" s="41">
        <f t="shared" si="3"/>
        <v>0.46916565900846435</v>
      </c>
      <c r="I21" s="42">
        <f t="shared" si="4"/>
        <v>1</v>
      </c>
      <c r="K21" t="s">
        <v>126</v>
      </c>
    </row>
    <row r="22" spans="1:11" ht="14.25">
      <c r="A22" s="7" t="s">
        <v>45</v>
      </c>
      <c r="B22" s="7" t="s">
        <v>46</v>
      </c>
      <c r="C22" s="19">
        <v>627</v>
      </c>
      <c r="D22" s="20">
        <v>798</v>
      </c>
      <c r="E22" s="6">
        <f t="shared" si="0"/>
        <v>1425</v>
      </c>
      <c r="F22" s="8">
        <f t="shared" si="1"/>
        <v>44</v>
      </c>
      <c r="G22" s="9">
        <f t="shared" si="2"/>
        <v>56.00000000000001</v>
      </c>
      <c r="H22" s="41">
        <f t="shared" si="3"/>
        <v>0.7857142857142857</v>
      </c>
      <c r="I22" s="42">
        <f t="shared" si="4"/>
        <v>1</v>
      </c>
      <c r="K22" t="s">
        <v>127</v>
      </c>
    </row>
    <row r="23" spans="1:9" ht="14.25">
      <c r="A23" s="7" t="s">
        <v>47</v>
      </c>
      <c r="B23" s="7" t="s">
        <v>48</v>
      </c>
      <c r="C23" s="19">
        <v>297</v>
      </c>
      <c r="D23" s="20">
        <v>448</v>
      </c>
      <c r="E23" s="6">
        <f t="shared" si="0"/>
        <v>745</v>
      </c>
      <c r="F23" s="8">
        <f t="shared" si="1"/>
        <v>39.86577181208054</v>
      </c>
      <c r="G23" s="9">
        <f t="shared" si="2"/>
        <v>60.13422818791946</v>
      </c>
      <c r="H23" s="41">
        <f t="shared" si="3"/>
        <v>0.6629464285714286</v>
      </c>
      <c r="I23" s="42">
        <f t="shared" si="4"/>
        <v>1</v>
      </c>
    </row>
    <row r="24" spans="1:9" ht="14.25">
      <c r="A24" s="7" t="s">
        <v>49</v>
      </c>
      <c r="B24" s="7" t="s">
        <v>50</v>
      </c>
      <c r="C24" s="19">
        <v>293</v>
      </c>
      <c r="D24" s="20">
        <v>703</v>
      </c>
      <c r="E24" s="6">
        <f t="shared" si="0"/>
        <v>996</v>
      </c>
      <c r="F24" s="8">
        <f t="shared" si="1"/>
        <v>29.417670682730922</v>
      </c>
      <c r="G24" s="9">
        <f t="shared" si="2"/>
        <v>70.58232931726907</v>
      </c>
      <c r="H24" s="41">
        <f t="shared" si="3"/>
        <v>0.4167852062588905</v>
      </c>
      <c r="I24" s="42">
        <f t="shared" si="4"/>
        <v>1</v>
      </c>
    </row>
    <row r="25" spans="1:9" ht="14.25">
      <c r="A25" s="7" t="s">
        <v>51</v>
      </c>
      <c r="B25" s="7" t="s">
        <v>52</v>
      </c>
      <c r="C25" s="19">
        <v>195</v>
      </c>
      <c r="D25" s="20">
        <v>650</v>
      </c>
      <c r="E25" s="6">
        <f t="shared" si="0"/>
        <v>845</v>
      </c>
      <c r="F25" s="8">
        <f t="shared" si="1"/>
        <v>23.076923076923077</v>
      </c>
      <c r="G25" s="9">
        <f t="shared" si="2"/>
        <v>76.92307692307693</v>
      </c>
      <c r="H25" s="41">
        <f t="shared" si="3"/>
        <v>0.3</v>
      </c>
      <c r="I25" s="42">
        <f t="shared" si="4"/>
        <v>1</v>
      </c>
    </row>
    <row r="26" spans="1:9" ht="14.25">
      <c r="A26" s="11" t="s">
        <v>53</v>
      </c>
      <c r="B26" s="11" t="s">
        <v>54</v>
      </c>
      <c r="C26" s="19">
        <v>431</v>
      </c>
      <c r="D26" s="20">
        <v>398</v>
      </c>
      <c r="E26" s="12">
        <f t="shared" si="0"/>
        <v>829</v>
      </c>
      <c r="F26" s="8">
        <f t="shared" si="1"/>
        <v>51.99034981905911</v>
      </c>
      <c r="G26" s="9">
        <f t="shared" si="2"/>
        <v>48.009650180940895</v>
      </c>
      <c r="H26" s="41">
        <f t="shared" si="3"/>
        <v>1.0829145728643217</v>
      </c>
      <c r="I26" s="41">
        <f t="shared" si="4"/>
        <v>2</v>
      </c>
    </row>
    <row r="27" spans="1:9" ht="14.25">
      <c r="A27" s="11" t="s">
        <v>55</v>
      </c>
      <c r="B27" s="11" t="s">
        <v>56</v>
      </c>
      <c r="C27" s="19">
        <v>2</v>
      </c>
      <c r="D27" s="20">
        <v>456</v>
      </c>
      <c r="E27" s="12">
        <f t="shared" si="0"/>
        <v>458</v>
      </c>
      <c r="F27" s="8">
        <f t="shared" si="1"/>
        <v>0.43668122270742354</v>
      </c>
      <c r="G27" s="9">
        <f t="shared" si="2"/>
        <v>99.56331877729258</v>
      </c>
      <c r="H27" s="41">
        <f t="shared" si="3"/>
        <v>0.0043859649122807015</v>
      </c>
      <c r="I27" s="41">
        <f t="shared" si="4"/>
        <v>1</v>
      </c>
    </row>
    <row r="28" spans="1:9" ht="14.25">
      <c r="A28" s="44"/>
      <c r="B28" s="45" t="s">
        <v>57</v>
      </c>
      <c r="C28" s="44">
        <f>SUM(C21:C25)</f>
        <v>1800</v>
      </c>
      <c r="D28" s="44">
        <f>SUM(D21:D25)</f>
        <v>3426</v>
      </c>
      <c r="E28" s="44">
        <f t="shared" si="0"/>
        <v>5226</v>
      </c>
      <c r="F28" s="50">
        <f t="shared" si="1"/>
        <v>34.443168771526985</v>
      </c>
      <c r="G28" s="46">
        <f t="shared" si="2"/>
        <v>65.55683122847302</v>
      </c>
      <c r="H28" s="47">
        <f t="shared" si="3"/>
        <v>0.5253940455341506</v>
      </c>
      <c r="I28" s="47">
        <f t="shared" si="4"/>
        <v>1</v>
      </c>
    </row>
    <row r="29" spans="1:9" ht="14.25">
      <c r="A29" s="48"/>
      <c r="B29" s="49" t="s">
        <v>58</v>
      </c>
      <c r="C29" s="48">
        <f>SUM(C3:C18,C20,C26)</f>
        <v>8021</v>
      </c>
      <c r="D29" s="48">
        <f>SUM(D3:D18,D20,D26)</f>
        <v>5117</v>
      </c>
      <c r="E29" s="48">
        <f>SUM(E3:E18,E20,E26)</f>
        <v>13138</v>
      </c>
      <c r="F29" s="50">
        <f t="shared" si="1"/>
        <v>61.051910488658855</v>
      </c>
      <c r="G29" s="46">
        <f t="shared" si="2"/>
        <v>38.94808951134115</v>
      </c>
      <c r="H29" s="47">
        <f t="shared" si="3"/>
        <v>1.5675200312683213</v>
      </c>
      <c r="I29" s="47">
        <f t="shared" si="4"/>
        <v>5</v>
      </c>
    </row>
    <row r="30" spans="1:9" ht="14.25">
      <c r="A30" s="48"/>
      <c r="B30" s="49" t="s">
        <v>59</v>
      </c>
      <c r="C30" s="48">
        <f>C29+C28</f>
        <v>9821</v>
      </c>
      <c r="D30" s="48">
        <f>D29+D28</f>
        <v>8543</v>
      </c>
      <c r="E30" s="48">
        <f>E29+E28</f>
        <v>18364</v>
      </c>
      <c r="F30" s="50">
        <f t="shared" si="1"/>
        <v>53.479634066652146</v>
      </c>
      <c r="G30" s="46">
        <f t="shared" si="2"/>
        <v>46.520365933347854</v>
      </c>
      <c r="H30" s="47">
        <f t="shared" si="3"/>
        <v>1.149596160599321</v>
      </c>
      <c r="I30" s="47">
        <f t="shared" si="4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3" sqref="I13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07" width="9.00390625" style="0" customWidth="1"/>
    <col min="208" max="208" width="39.421875" style="0" customWidth="1"/>
    <col min="209" max="210" width="9.00390625" style="0" customWidth="1"/>
    <col min="211" max="16384" width="0" style="0" hidden="1" customWidth="1"/>
  </cols>
  <sheetData>
    <row r="1" spans="1:10" ht="14.25">
      <c r="A1" s="1" t="s">
        <v>74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33" t="s">
        <v>79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87</v>
      </c>
      <c r="I2" s="5" t="s">
        <v>84</v>
      </c>
      <c r="J2" t="s">
        <v>80</v>
      </c>
      <c r="K2" t="s">
        <v>81</v>
      </c>
    </row>
    <row r="3" spans="1:11" ht="14.25" customHeight="1">
      <c r="A3" s="7" t="s">
        <v>7</v>
      </c>
      <c r="B3" s="7" t="s">
        <v>8</v>
      </c>
      <c r="C3" s="19">
        <v>745</v>
      </c>
      <c r="D3" s="20">
        <v>129</v>
      </c>
      <c r="E3" s="6">
        <f aca="true" t="shared" si="0" ref="E3:E28">SUM(C3:D3)</f>
        <v>874</v>
      </c>
      <c r="F3" s="8">
        <f>IF(C3="","",C3/E3*100)</f>
        <v>85.24027459954233</v>
      </c>
      <c r="G3" s="9">
        <f>IF(D3="","",D3/E3*100)</f>
        <v>14.759725400457665</v>
      </c>
      <c r="H3" s="41">
        <f>C3/D3</f>
        <v>5.775193798449612</v>
      </c>
      <c r="I3" s="41">
        <f>IF(H3&gt;=1.51,5,(IF(H3&gt;=1.33,4,(IF(H3&gt;=1.15,3,(IF(H3&gt;=0.97,2,1)))))))</f>
        <v>5</v>
      </c>
      <c r="J3" t="s">
        <v>83</v>
      </c>
      <c r="K3" t="s">
        <v>82</v>
      </c>
    </row>
    <row r="4" spans="1:11" ht="14.25" customHeight="1">
      <c r="A4" s="7" t="s">
        <v>9</v>
      </c>
      <c r="B4" s="7" t="s">
        <v>10</v>
      </c>
      <c r="C4" s="19">
        <v>565</v>
      </c>
      <c r="D4" s="20">
        <v>193</v>
      </c>
      <c r="E4" s="6">
        <f t="shared" si="0"/>
        <v>758</v>
      </c>
      <c r="F4" s="8">
        <f aca="true" t="shared" si="1" ref="F4:F30">IF(C4="","",C4/E4*100)</f>
        <v>74.53825857519789</v>
      </c>
      <c r="G4" s="9">
        <f aca="true" t="shared" si="2" ref="G4:G30">IF(D4="","",D4/E4*100)</f>
        <v>25.46174142480211</v>
      </c>
      <c r="H4" s="41">
        <f aca="true" t="shared" si="3" ref="H4:H30">C4/D4</f>
        <v>2.9274611398963732</v>
      </c>
      <c r="I4" s="41">
        <f aca="true" t="shared" si="4" ref="I4:I30">IF(H4&gt;=1.51,5,(IF(H4&gt;=1.33,4,(IF(H4&gt;=1.15,3,(IF(H4&gt;=0.97,2,1)))))))</f>
        <v>5</v>
      </c>
      <c r="J4" t="s">
        <v>87</v>
      </c>
      <c r="K4" t="s">
        <v>96</v>
      </c>
    </row>
    <row r="5" spans="1:11" ht="14.25" customHeight="1">
      <c r="A5" s="7" t="s">
        <v>11</v>
      </c>
      <c r="B5" s="7" t="s">
        <v>12</v>
      </c>
      <c r="C5" s="19">
        <v>825</v>
      </c>
      <c r="D5" s="20">
        <v>306</v>
      </c>
      <c r="E5" s="6">
        <f t="shared" si="0"/>
        <v>1131</v>
      </c>
      <c r="F5" s="8">
        <f t="shared" si="1"/>
        <v>72.94429708222812</v>
      </c>
      <c r="G5" s="9">
        <f t="shared" si="2"/>
        <v>27.055702917771885</v>
      </c>
      <c r="H5" s="41">
        <f t="shared" si="3"/>
        <v>2.696078431372549</v>
      </c>
      <c r="I5" s="41">
        <f t="shared" si="4"/>
        <v>5</v>
      </c>
      <c r="K5" t="s">
        <v>95</v>
      </c>
    </row>
    <row r="6" spans="1:11" ht="14.25" customHeight="1">
      <c r="A6" s="7" t="s">
        <v>13</v>
      </c>
      <c r="B6" s="7" t="s">
        <v>14</v>
      </c>
      <c r="C6" s="19">
        <v>735</v>
      </c>
      <c r="D6" s="20">
        <v>181</v>
      </c>
      <c r="E6" s="6">
        <f t="shared" si="0"/>
        <v>916</v>
      </c>
      <c r="F6" s="8">
        <f t="shared" si="1"/>
        <v>80.24017467248909</v>
      </c>
      <c r="G6" s="9">
        <f t="shared" si="2"/>
        <v>19.759825327510917</v>
      </c>
      <c r="H6" s="41">
        <f t="shared" si="3"/>
        <v>4.060773480662983</v>
      </c>
      <c r="I6" s="41">
        <f t="shared" si="4"/>
        <v>5</v>
      </c>
      <c r="K6" t="s">
        <v>85</v>
      </c>
    </row>
    <row r="7" spans="1:11" ht="14.25" customHeight="1">
      <c r="A7" s="7" t="s">
        <v>15</v>
      </c>
      <c r="B7" s="7" t="s">
        <v>16</v>
      </c>
      <c r="C7" s="19">
        <v>441</v>
      </c>
      <c r="D7" s="20">
        <v>139</v>
      </c>
      <c r="E7" s="6">
        <f t="shared" si="0"/>
        <v>580</v>
      </c>
      <c r="F7" s="8">
        <f t="shared" si="1"/>
        <v>76.0344827586207</v>
      </c>
      <c r="G7" s="9">
        <f t="shared" si="2"/>
        <v>23.96551724137931</v>
      </c>
      <c r="H7" s="41">
        <f t="shared" si="3"/>
        <v>3.172661870503597</v>
      </c>
      <c r="I7" s="41">
        <f t="shared" si="4"/>
        <v>5</v>
      </c>
      <c r="K7" t="s">
        <v>86</v>
      </c>
    </row>
    <row r="8" spans="1:9" ht="14.25" customHeight="1">
      <c r="A8" s="7" t="s">
        <v>17</v>
      </c>
      <c r="B8" s="7" t="s">
        <v>18</v>
      </c>
      <c r="C8" s="19">
        <v>516</v>
      </c>
      <c r="D8" s="20">
        <v>226</v>
      </c>
      <c r="E8" s="6">
        <f t="shared" si="0"/>
        <v>742</v>
      </c>
      <c r="F8" s="8">
        <f t="shared" si="1"/>
        <v>69.54177897574124</v>
      </c>
      <c r="G8" s="9">
        <f t="shared" si="2"/>
        <v>30.45822102425876</v>
      </c>
      <c r="H8" s="41">
        <f t="shared" si="3"/>
        <v>2.2831858407079646</v>
      </c>
      <c r="I8" s="41">
        <f t="shared" si="4"/>
        <v>5</v>
      </c>
    </row>
    <row r="9" spans="1:9" ht="14.25" customHeight="1">
      <c r="A9" s="7" t="s">
        <v>19</v>
      </c>
      <c r="B9" s="7" t="s">
        <v>20</v>
      </c>
      <c r="C9" s="19">
        <v>983</v>
      </c>
      <c r="D9" s="20">
        <v>358</v>
      </c>
      <c r="E9" s="6">
        <f t="shared" si="0"/>
        <v>1341</v>
      </c>
      <c r="F9" s="8">
        <f t="shared" si="1"/>
        <v>73.303504847129</v>
      </c>
      <c r="G9" s="9">
        <f t="shared" si="2"/>
        <v>26.69649515287099</v>
      </c>
      <c r="H9" s="41">
        <f t="shared" si="3"/>
        <v>2.7458100558659218</v>
      </c>
      <c r="I9" s="41">
        <f t="shared" si="4"/>
        <v>5</v>
      </c>
    </row>
    <row r="10" spans="1:11" ht="14.25" customHeight="1">
      <c r="A10" s="7" t="s">
        <v>21</v>
      </c>
      <c r="B10" s="7" t="s">
        <v>22</v>
      </c>
      <c r="C10" s="19">
        <v>947</v>
      </c>
      <c r="D10" s="20">
        <v>333</v>
      </c>
      <c r="E10" s="6">
        <f t="shared" si="0"/>
        <v>1280</v>
      </c>
      <c r="F10" s="8">
        <f t="shared" si="1"/>
        <v>73.984375</v>
      </c>
      <c r="G10" s="9">
        <f t="shared" si="2"/>
        <v>26.015624999999996</v>
      </c>
      <c r="H10" s="41">
        <f t="shared" si="3"/>
        <v>2.843843843843844</v>
      </c>
      <c r="I10" s="41">
        <f t="shared" si="4"/>
        <v>5</v>
      </c>
      <c r="K10" t="s">
        <v>88</v>
      </c>
    </row>
    <row r="11" spans="1:11" ht="14.25" customHeight="1">
      <c r="A11" s="7" t="s">
        <v>23</v>
      </c>
      <c r="B11" s="7" t="s">
        <v>24</v>
      </c>
      <c r="C11" s="19">
        <v>380</v>
      </c>
      <c r="D11" s="20">
        <v>188</v>
      </c>
      <c r="E11" s="6">
        <f t="shared" si="0"/>
        <v>568</v>
      </c>
      <c r="F11" s="8">
        <f t="shared" si="1"/>
        <v>66.90140845070422</v>
      </c>
      <c r="G11" s="9">
        <f t="shared" si="2"/>
        <v>33.098591549295776</v>
      </c>
      <c r="H11" s="41">
        <f t="shared" si="3"/>
        <v>2.021276595744681</v>
      </c>
      <c r="I11" s="41">
        <f t="shared" si="4"/>
        <v>5</v>
      </c>
      <c r="K11" t="s">
        <v>89</v>
      </c>
    </row>
    <row r="12" spans="1:11" ht="14.25" customHeight="1">
      <c r="A12" s="7" t="s">
        <v>25</v>
      </c>
      <c r="B12" s="7" t="s">
        <v>26</v>
      </c>
      <c r="C12" s="19">
        <v>637</v>
      </c>
      <c r="D12" s="20">
        <v>273</v>
      </c>
      <c r="E12" s="6">
        <f t="shared" si="0"/>
        <v>910</v>
      </c>
      <c r="F12" s="8">
        <f t="shared" si="1"/>
        <v>70</v>
      </c>
      <c r="G12" s="9">
        <f t="shared" si="2"/>
        <v>30</v>
      </c>
      <c r="H12" s="41">
        <f t="shared" si="3"/>
        <v>2.3333333333333335</v>
      </c>
      <c r="I12" s="41">
        <f t="shared" si="4"/>
        <v>5</v>
      </c>
      <c r="K12" t="s">
        <v>90</v>
      </c>
    </row>
    <row r="13" spans="1:11" ht="14.25" customHeight="1">
      <c r="A13" s="7" t="s">
        <v>27</v>
      </c>
      <c r="B13" s="7" t="s">
        <v>28</v>
      </c>
      <c r="C13" s="19">
        <v>244</v>
      </c>
      <c r="D13" s="20">
        <v>155</v>
      </c>
      <c r="E13" s="6">
        <f t="shared" si="0"/>
        <v>399</v>
      </c>
      <c r="F13" s="8">
        <f t="shared" si="1"/>
        <v>61.152882205513784</v>
      </c>
      <c r="G13" s="9">
        <f t="shared" si="2"/>
        <v>38.847117794486216</v>
      </c>
      <c r="H13" s="41">
        <f t="shared" si="3"/>
        <v>1.5741935483870968</v>
      </c>
      <c r="I13" s="41">
        <f t="shared" si="4"/>
        <v>5</v>
      </c>
      <c r="K13" t="s">
        <v>91</v>
      </c>
    </row>
    <row r="14" spans="1:11" ht="14.25" customHeight="1">
      <c r="A14" s="7" t="s">
        <v>29</v>
      </c>
      <c r="B14" s="7" t="s">
        <v>30</v>
      </c>
      <c r="C14" s="19">
        <v>728</v>
      </c>
      <c r="D14" s="20">
        <v>231</v>
      </c>
      <c r="E14" s="6">
        <f t="shared" si="0"/>
        <v>959</v>
      </c>
      <c r="F14" s="8">
        <f t="shared" si="1"/>
        <v>75.91240875912408</v>
      </c>
      <c r="G14" s="9">
        <f t="shared" si="2"/>
        <v>24.087591240875913</v>
      </c>
      <c r="H14" s="41">
        <f t="shared" si="3"/>
        <v>3.1515151515151514</v>
      </c>
      <c r="I14" s="41">
        <f t="shared" si="4"/>
        <v>5</v>
      </c>
      <c r="K14" t="s">
        <v>92</v>
      </c>
    </row>
    <row r="15" spans="1:11" ht="14.25" customHeight="1">
      <c r="A15" s="7" t="s">
        <v>31</v>
      </c>
      <c r="B15" s="7" t="s">
        <v>32</v>
      </c>
      <c r="C15" s="19">
        <v>532</v>
      </c>
      <c r="D15" s="20">
        <v>252</v>
      </c>
      <c r="E15" s="6">
        <f t="shared" si="0"/>
        <v>784</v>
      </c>
      <c r="F15" s="8">
        <f t="shared" si="1"/>
        <v>67.85714285714286</v>
      </c>
      <c r="G15" s="9">
        <f t="shared" si="2"/>
        <v>32.142857142857146</v>
      </c>
      <c r="H15" s="41">
        <f t="shared" si="3"/>
        <v>2.111111111111111</v>
      </c>
      <c r="I15" s="41">
        <f t="shared" si="4"/>
        <v>5</v>
      </c>
      <c r="K15" t="s">
        <v>93</v>
      </c>
    </row>
    <row r="16" spans="1:11" ht="14.25" customHeight="1">
      <c r="A16" s="7" t="s">
        <v>33</v>
      </c>
      <c r="B16" s="7" t="s">
        <v>34</v>
      </c>
      <c r="C16" s="19">
        <v>817</v>
      </c>
      <c r="D16" s="20">
        <v>1107</v>
      </c>
      <c r="E16" s="6">
        <f t="shared" si="0"/>
        <v>1924</v>
      </c>
      <c r="F16" s="8">
        <f t="shared" si="1"/>
        <v>42.46361746361747</v>
      </c>
      <c r="G16" s="9">
        <f t="shared" si="2"/>
        <v>57.53638253638253</v>
      </c>
      <c r="H16" s="41">
        <f t="shared" si="3"/>
        <v>0.7380307136404698</v>
      </c>
      <c r="I16" s="42">
        <f t="shared" si="4"/>
        <v>1</v>
      </c>
      <c r="K16" t="s">
        <v>94</v>
      </c>
    </row>
    <row r="17" spans="1:9" ht="14.25" customHeight="1">
      <c r="A17" s="7" t="s">
        <v>35</v>
      </c>
      <c r="B17" s="7" t="s">
        <v>36</v>
      </c>
      <c r="C17" s="19">
        <v>454</v>
      </c>
      <c r="D17" s="20">
        <v>128</v>
      </c>
      <c r="E17" s="6">
        <f t="shared" si="0"/>
        <v>582</v>
      </c>
      <c r="F17" s="8">
        <f t="shared" si="1"/>
        <v>78.00687285223368</v>
      </c>
      <c r="G17" s="9">
        <f t="shared" si="2"/>
        <v>21.993127147766323</v>
      </c>
      <c r="H17" s="41">
        <f t="shared" si="3"/>
        <v>3.546875</v>
      </c>
      <c r="I17" s="41">
        <f t="shared" si="4"/>
        <v>5</v>
      </c>
    </row>
    <row r="18" spans="1:11" ht="14.25" customHeight="1">
      <c r="A18" s="7" t="s">
        <v>37</v>
      </c>
      <c r="B18" s="7" t="s">
        <v>38</v>
      </c>
      <c r="C18" s="19">
        <v>384</v>
      </c>
      <c r="D18" s="20">
        <v>119</v>
      </c>
      <c r="E18" s="6">
        <f t="shared" si="0"/>
        <v>503</v>
      </c>
      <c r="F18" s="8">
        <f t="shared" si="1"/>
        <v>76.34194831013916</v>
      </c>
      <c r="G18" s="9">
        <f t="shared" si="2"/>
        <v>23.658051689860834</v>
      </c>
      <c r="H18" s="41">
        <f t="shared" si="3"/>
        <v>3.226890756302521</v>
      </c>
      <c r="I18" s="41">
        <f t="shared" si="4"/>
        <v>5</v>
      </c>
      <c r="K18" t="s">
        <v>123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41"/>
      <c r="I19" s="41"/>
      <c r="K19" t="s">
        <v>124</v>
      </c>
    </row>
    <row r="20" spans="1:11" ht="14.25">
      <c r="A20" s="7" t="s">
        <v>41</v>
      </c>
      <c r="B20" s="7" t="s">
        <v>42</v>
      </c>
      <c r="C20" s="19">
        <v>463</v>
      </c>
      <c r="D20" s="20">
        <v>600</v>
      </c>
      <c r="E20" s="6">
        <f t="shared" si="0"/>
        <v>1063</v>
      </c>
      <c r="F20" s="8">
        <f t="shared" si="1"/>
        <v>43.555973659454374</v>
      </c>
      <c r="G20" s="9">
        <f t="shared" si="2"/>
        <v>56.444026340545626</v>
      </c>
      <c r="H20" s="41">
        <f t="shared" si="3"/>
        <v>0.7716666666666666</v>
      </c>
      <c r="I20" s="42">
        <f t="shared" si="4"/>
        <v>1</v>
      </c>
      <c r="K20" t="s">
        <v>125</v>
      </c>
    </row>
    <row r="21" spans="1:11" ht="14.25">
      <c r="A21" s="7" t="s">
        <v>43</v>
      </c>
      <c r="B21" s="7" t="s">
        <v>44</v>
      </c>
      <c r="C21" s="19">
        <v>432</v>
      </c>
      <c r="D21" s="20">
        <v>857</v>
      </c>
      <c r="E21" s="6">
        <f t="shared" si="0"/>
        <v>1289</v>
      </c>
      <c r="F21" s="8">
        <f t="shared" si="1"/>
        <v>33.51435221101629</v>
      </c>
      <c r="G21" s="9">
        <f t="shared" si="2"/>
        <v>66.4856477889837</v>
      </c>
      <c r="H21" s="41">
        <f t="shared" si="3"/>
        <v>0.5040840140023337</v>
      </c>
      <c r="I21" s="42">
        <f t="shared" si="4"/>
        <v>1</v>
      </c>
      <c r="K21" t="s">
        <v>126</v>
      </c>
    </row>
    <row r="22" spans="1:11" ht="14.25">
      <c r="A22" s="7" t="s">
        <v>45</v>
      </c>
      <c r="B22" s="7" t="s">
        <v>46</v>
      </c>
      <c r="C22" s="19">
        <v>757</v>
      </c>
      <c r="D22" s="20">
        <v>853</v>
      </c>
      <c r="E22" s="6">
        <f t="shared" si="0"/>
        <v>1610</v>
      </c>
      <c r="F22" s="8">
        <f t="shared" si="1"/>
        <v>47.018633540372676</v>
      </c>
      <c r="G22" s="9">
        <f t="shared" si="2"/>
        <v>52.98136645962733</v>
      </c>
      <c r="H22" s="41">
        <f t="shared" si="3"/>
        <v>0.8874560375146542</v>
      </c>
      <c r="I22" s="42">
        <f t="shared" si="4"/>
        <v>1</v>
      </c>
      <c r="K22" t="s">
        <v>127</v>
      </c>
    </row>
    <row r="23" spans="1:9" ht="14.25">
      <c r="A23" s="7" t="s">
        <v>47</v>
      </c>
      <c r="B23" s="7" t="s">
        <v>48</v>
      </c>
      <c r="C23" s="19">
        <v>305</v>
      </c>
      <c r="D23" s="20">
        <v>436</v>
      </c>
      <c r="E23" s="6">
        <f t="shared" si="0"/>
        <v>741</v>
      </c>
      <c r="F23" s="8">
        <f t="shared" si="1"/>
        <v>41.16059379217274</v>
      </c>
      <c r="G23" s="9">
        <f t="shared" si="2"/>
        <v>58.83940620782726</v>
      </c>
      <c r="H23" s="41">
        <f t="shared" si="3"/>
        <v>0.6995412844036697</v>
      </c>
      <c r="I23" s="42">
        <f t="shared" si="4"/>
        <v>1</v>
      </c>
    </row>
    <row r="24" spans="1:9" ht="14.25">
      <c r="A24" s="7" t="s">
        <v>49</v>
      </c>
      <c r="B24" s="7" t="s">
        <v>50</v>
      </c>
      <c r="C24" s="19">
        <v>328</v>
      </c>
      <c r="D24" s="20">
        <v>666</v>
      </c>
      <c r="E24" s="6">
        <f t="shared" si="0"/>
        <v>994</v>
      </c>
      <c r="F24" s="8">
        <f t="shared" si="1"/>
        <v>32.99798792756539</v>
      </c>
      <c r="G24" s="9">
        <f t="shared" si="2"/>
        <v>67.0020120724346</v>
      </c>
      <c r="H24" s="41">
        <f t="shared" si="3"/>
        <v>0.4924924924924925</v>
      </c>
      <c r="I24" s="42">
        <f t="shared" si="4"/>
        <v>1</v>
      </c>
    </row>
    <row r="25" spans="1:9" ht="14.25">
      <c r="A25" s="7" t="s">
        <v>51</v>
      </c>
      <c r="B25" s="7" t="s">
        <v>52</v>
      </c>
      <c r="C25" s="19">
        <v>156</v>
      </c>
      <c r="D25" s="20">
        <v>606</v>
      </c>
      <c r="E25" s="6">
        <f t="shared" si="0"/>
        <v>762</v>
      </c>
      <c r="F25" s="8">
        <f t="shared" si="1"/>
        <v>20.47244094488189</v>
      </c>
      <c r="G25" s="9">
        <f t="shared" si="2"/>
        <v>79.52755905511812</v>
      </c>
      <c r="H25" s="41">
        <f t="shared" si="3"/>
        <v>0.25742574257425743</v>
      </c>
      <c r="I25" s="42">
        <f t="shared" si="4"/>
        <v>1</v>
      </c>
    </row>
    <row r="26" spans="1:9" ht="14.25">
      <c r="A26" s="11" t="s">
        <v>53</v>
      </c>
      <c r="B26" s="11" t="s">
        <v>54</v>
      </c>
      <c r="C26" s="19">
        <v>566</v>
      </c>
      <c r="D26" s="20">
        <v>417</v>
      </c>
      <c r="E26" s="12">
        <f t="shared" si="0"/>
        <v>983</v>
      </c>
      <c r="F26" s="8">
        <f t="shared" si="1"/>
        <v>57.578840284842315</v>
      </c>
      <c r="G26" s="9">
        <f t="shared" si="2"/>
        <v>42.42115971515768</v>
      </c>
      <c r="H26" s="41">
        <f t="shared" si="3"/>
        <v>1.3573141486810552</v>
      </c>
      <c r="I26" s="41">
        <f t="shared" si="4"/>
        <v>4</v>
      </c>
    </row>
    <row r="27" spans="1:9" ht="14.25">
      <c r="A27" s="11" t="s">
        <v>55</v>
      </c>
      <c r="B27" s="11" t="s">
        <v>56</v>
      </c>
      <c r="C27" s="19">
        <v>1</v>
      </c>
      <c r="D27" s="20">
        <v>523</v>
      </c>
      <c r="E27" s="12">
        <f t="shared" si="0"/>
        <v>524</v>
      </c>
      <c r="F27" s="8">
        <f t="shared" si="1"/>
        <v>0.19083969465648853</v>
      </c>
      <c r="G27" s="9">
        <f t="shared" si="2"/>
        <v>99.80916030534351</v>
      </c>
      <c r="H27" s="41">
        <f t="shared" si="3"/>
        <v>0.0019120458891013384</v>
      </c>
      <c r="I27" s="41">
        <f t="shared" si="4"/>
        <v>1</v>
      </c>
    </row>
    <row r="28" spans="1:9" ht="14.25">
      <c r="A28" s="14"/>
      <c r="B28" s="15" t="s">
        <v>57</v>
      </c>
      <c r="C28" s="14">
        <f>SUM(C21:C25)</f>
        <v>1978</v>
      </c>
      <c r="D28" s="14">
        <f>SUM(D21:D25)</f>
        <v>3418</v>
      </c>
      <c r="E28" s="14">
        <f t="shared" si="0"/>
        <v>5396</v>
      </c>
      <c r="F28" s="8">
        <f t="shared" si="1"/>
        <v>36.65678280207561</v>
      </c>
      <c r="G28" s="9">
        <f t="shared" si="2"/>
        <v>63.34321719792438</v>
      </c>
      <c r="H28" s="47">
        <f t="shared" si="3"/>
        <v>0.5787009947337625</v>
      </c>
      <c r="I28" s="47">
        <f t="shared" si="4"/>
        <v>1</v>
      </c>
    </row>
    <row r="29" spans="1:9" ht="14.25">
      <c r="A29" s="16"/>
      <c r="B29" s="17" t="s">
        <v>58</v>
      </c>
      <c r="C29" s="16">
        <f>SUM(C3:C18,C20,C26)</f>
        <v>10962</v>
      </c>
      <c r="D29" s="16">
        <f>SUM(D3:D18,D20,D26)</f>
        <v>5335</v>
      </c>
      <c r="E29" s="16">
        <f>SUM(E3:E18,E20,E26)</f>
        <v>16297</v>
      </c>
      <c r="F29" s="8">
        <f t="shared" si="1"/>
        <v>67.26391360373076</v>
      </c>
      <c r="G29" s="9">
        <f t="shared" si="2"/>
        <v>32.73608639626925</v>
      </c>
      <c r="H29" s="47">
        <f t="shared" si="3"/>
        <v>2.0547328959700093</v>
      </c>
      <c r="I29" s="47">
        <f t="shared" si="4"/>
        <v>5</v>
      </c>
    </row>
    <row r="30" spans="1:9" ht="14.25">
      <c r="A30" s="16"/>
      <c r="B30" s="17" t="s">
        <v>59</v>
      </c>
      <c r="C30" s="16">
        <f>C29+C28</f>
        <v>12940</v>
      </c>
      <c r="D30" s="16">
        <f>D29+D28</f>
        <v>8753</v>
      </c>
      <c r="E30" s="16">
        <f>E29+E28</f>
        <v>21693</v>
      </c>
      <c r="F30" s="8">
        <f t="shared" si="1"/>
        <v>59.650578527635645</v>
      </c>
      <c r="G30" s="9">
        <f t="shared" si="2"/>
        <v>40.349421472364355</v>
      </c>
      <c r="H30" s="47">
        <f t="shared" si="3"/>
        <v>1.478350279904033</v>
      </c>
      <c r="I30" s="47">
        <f t="shared" si="4"/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yrh</cp:lastModifiedBy>
  <cp:lastPrinted>2015-02-09T07:57:15Z</cp:lastPrinted>
  <dcterms:created xsi:type="dcterms:W3CDTF">2013-11-07T04:42:29Z</dcterms:created>
  <dcterms:modified xsi:type="dcterms:W3CDTF">2015-10-09T05:01:49Z</dcterms:modified>
  <cp:category/>
  <cp:version/>
  <cp:contentType/>
  <cp:contentStatus/>
</cp:coreProperties>
</file>